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NON TISSE\2026 - AONTI - 2025PHIE0018\03 - DOCUMENTS DE MARCHE\"/>
    </mc:Choice>
  </mc:AlternateContent>
  <workbookProtection workbookAlgorithmName="SHA-512" workbookHashValue="J58tPlbl2ZBfAw9VGGBUpdfOlL5wt/iVZGvujgLy/QERWAAlwuekxCv5MgYX8KVdh9wlVmn4JvBPKczrfwZtVQ==" workbookSaltValue="DjFb8ymjDXePNlCTI2kSVw==" workbookSpinCount="100000" lockStructure="1"/>
  <bookViews>
    <workbookView xWindow="0" yWindow="0" windowWidth="25200" windowHeight="11985" firstSheet="1" activeTab="1"/>
  </bookViews>
  <sheets>
    <sheet name="MACRO" sheetId="7" state="hidden" r:id="rId1"/>
    <sheet name="QUANTITES" sheetId="1" r:id="rId2"/>
    <sheet name="SPECIMENS-ECHANTILLONS" sheetId="6" r:id="rId3"/>
    <sheet name="LOTS" sheetId="4" r:id="rId4"/>
  </sheets>
  <definedNames>
    <definedName name="_xlnm._FilterDatabase" localSheetId="3" hidden="1">LOTS!$A$7:$E$7</definedName>
    <definedName name="_xlnm._FilterDatabase" localSheetId="1" hidden="1">QUANTITES!$A$8:$L$160</definedName>
    <definedName name="_xlnm._FilterDatabase" localSheetId="2" hidden="1">'SPECIMENS-ECHANTILLONS'!$A$8:$H$160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4" l="1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D22" i="4"/>
  <c r="E22" i="4" s="1"/>
  <c r="D23" i="4"/>
  <c r="E23" i="4" s="1"/>
  <c r="D24" i="4"/>
  <c r="E24" i="4" s="1"/>
  <c r="D25" i="4"/>
  <c r="E25" i="4" s="1"/>
  <c r="D26" i="4"/>
  <c r="E26" i="4" s="1"/>
  <c r="D27" i="4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E38" i="4" s="1"/>
  <c r="D39" i="4"/>
  <c r="D40" i="4"/>
  <c r="E40" i="4" s="1"/>
  <c r="D41" i="4"/>
  <c r="E41" i="4" s="1"/>
  <c r="D42" i="4"/>
  <c r="E42" i="4" s="1"/>
  <c r="D43" i="4"/>
  <c r="E43" i="4" s="1"/>
  <c r="D44" i="4"/>
  <c r="E44" i="4" s="1"/>
  <c r="D45" i="4"/>
  <c r="E45" i="4" s="1"/>
  <c r="D46" i="4"/>
  <c r="E46" i="4" s="1"/>
  <c r="D47" i="4"/>
  <c r="E47" i="4" s="1"/>
  <c r="D48" i="4"/>
  <c r="E48" i="4" s="1"/>
  <c r="D49" i="4"/>
  <c r="E49" i="4" s="1"/>
  <c r="D50" i="4"/>
  <c r="E50" i="4" s="1"/>
  <c r="D51" i="4"/>
  <c r="E51" i="4" s="1"/>
  <c r="D52" i="4"/>
  <c r="E52" i="4" s="1"/>
  <c r="D53" i="4"/>
  <c r="E53" i="4" s="1"/>
  <c r="D54" i="4"/>
  <c r="E54" i="4" s="1"/>
  <c r="D55" i="4"/>
  <c r="E55" i="4" s="1"/>
  <c r="D56" i="4"/>
  <c r="E56" i="4" s="1"/>
  <c r="D57" i="4"/>
  <c r="E57" i="4" s="1"/>
  <c r="D58" i="4"/>
  <c r="E58" i="4" s="1"/>
  <c r="D59" i="4"/>
  <c r="E59" i="4" s="1"/>
  <c r="D60" i="4"/>
  <c r="E60" i="4" s="1"/>
  <c r="D61" i="4"/>
  <c r="E61" i="4" s="1"/>
  <c r="D62" i="4"/>
  <c r="E62" i="4" s="1"/>
  <c r="D63" i="4"/>
  <c r="E63" i="4" s="1"/>
  <c r="D64" i="4"/>
  <c r="E64" i="4" s="1"/>
  <c r="D65" i="4"/>
  <c r="E65" i="4" s="1"/>
  <c r="D66" i="4"/>
  <c r="E66" i="4" s="1"/>
  <c r="D67" i="4"/>
  <c r="E67" i="4" s="1"/>
  <c r="D68" i="4"/>
  <c r="E68" i="4" s="1"/>
  <c r="D69" i="4"/>
  <c r="E69" i="4" s="1"/>
  <c r="D70" i="4"/>
  <c r="E70" i="4" s="1"/>
  <c r="D71" i="4"/>
  <c r="E71" i="4" s="1"/>
  <c r="D72" i="4"/>
  <c r="E72" i="4" s="1"/>
  <c r="D73" i="4"/>
  <c r="E73" i="4" s="1"/>
  <c r="D74" i="4"/>
  <c r="E74" i="4" s="1"/>
  <c r="D75" i="4"/>
  <c r="E75" i="4" s="1"/>
  <c r="D76" i="4"/>
  <c r="E76" i="4" s="1"/>
  <c r="D77" i="4"/>
  <c r="E77" i="4" s="1"/>
  <c r="D78" i="4"/>
  <c r="E78" i="4" s="1"/>
  <c r="D79" i="4"/>
  <c r="E79" i="4" s="1"/>
  <c r="D80" i="4"/>
  <c r="E80" i="4" s="1"/>
  <c r="D81" i="4"/>
  <c r="E81" i="4" s="1"/>
  <c r="D82" i="4"/>
  <c r="E82" i="4" s="1"/>
  <c r="D83" i="4"/>
  <c r="E83" i="4" s="1"/>
  <c r="D84" i="4"/>
  <c r="E84" i="4" s="1"/>
  <c r="D85" i="4"/>
  <c r="E85" i="4" s="1"/>
  <c r="D87" i="4"/>
  <c r="E87" i="4" s="1"/>
  <c r="D88" i="4"/>
  <c r="E88" i="4" s="1"/>
  <c r="D89" i="4"/>
  <c r="E89" i="4" s="1"/>
  <c r="D90" i="4"/>
  <c r="E90" i="4" s="1"/>
  <c r="D91" i="4"/>
  <c r="E91" i="4" s="1"/>
  <c r="D92" i="4"/>
  <c r="E92" i="4" s="1"/>
  <c r="D93" i="4"/>
  <c r="E93" i="4" s="1"/>
  <c r="D94" i="4"/>
  <c r="E94" i="4" s="1"/>
  <c r="D95" i="4"/>
  <c r="E95" i="4" s="1"/>
  <c r="D96" i="4"/>
  <c r="E96" i="4" s="1"/>
  <c r="D97" i="4"/>
  <c r="E97" i="4" s="1"/>
  <c r="D98" i="4"/>
  <c r="E98" i="4" s="1"/>
  <c r="D99" i="4"/>
  <c r="E99" i="4" s="1"/>
  <c r="D100" i="4"/>
  <c r="E100" i="4" s="1"/>
  <c r="D101" i="4"/>
  <c r="E101" i="4" s="1"/>
  <c r="D102" i="4"/>
  <c r="E102" i="4" s="1"/>
  <c r="D103" i="4"/>
  <c r="E103" i="4" s="1"/>
  <c r="D104" i="4"/>
  <c r="E104" i="4" s="1"/>
  <c r="D105" i="4"/>
  <c r="E105" i="4" s="1"/>
  <c r="D106" i="4"/>
  <c r="E106" i="4" s="1"/>
  <c r="D107" i="4"/>
  <c r="E107" i="4" s="1"/>
  <c r="D108" i="4"/>
  <c r="E108" i="4" s="1"/>
  <c r="D109" i="4"/>
  <c r="E109" i="4" s="1"/>
  <c r="D110" i="4"/>
  <c r="E110" i="4" s="1"/>
  <c r="D111" i="4"/>
  <c r="E111" i="4" s="1"/>
  <c r="D112" i="4"/>
  <c r="E112" i="4" s="1"/>
  <c r="D113" i="4"/>
  <c r="E113" i="4" s="1"/>
  <c r="D114" i="4"/>
  <c r="E114" i="4" s="1"/>
  <c r="D115" i="4"/>
  <c r="E115" i="4" s="1"/>
  <c r="D116" i="4"/>
  <c r="E116" i="4" s="1"/>
  <c r="D117" i="4"/>
  <c r="E117" i="4" s="1"/>
  <c r="D118" i="4"/>
  <c r="E118" i="4" s="1"/>
  <c r="D119" i="4"/>
  <c r="E119" i="4" s="1"/>
  <c r="D120" i="4"/>
  <c r="E120" i="4" s="1"/>
  <c r="D121" i="4"/>
  <c r="E121" i="4" s="1"/>
  <c r="D122" i="4"/>
  <c r="E122" i="4" s="1"/>
  <c r="D123" i="4"/>
  <c r="E123" i="4" s="1"/>
  <c r="D124" i="4"/>
  <c r="E124" i="4" s="1"/>
  <c r="D125" i="4"/>
  <c r="E125" i="4" s="1"/>
  <c r="D126" i="4"/>
  <c r="E126" i="4" s="1"/>
  <c r="D127" i="4"/>
  <c r="E127" i="4" s="1"/>
  <c r="D128" i="4"/>
  <c r="E128" i="4" s="1"/>
  <c r="D129" i="4"/>
  <c r="E129" i="4" s="1"/>
  <c r="D130" i="4"/>
  <c r="E130" i="4" s="1"/>
  <c r="D131" i="4"/>
  <c r="E131" i="4" s="1"/>
  <c r="D132" i="4"/>
  <c r="E132" i="4" s="1"/>
  <c r="D133" i="4"/>
  <c r="E133" i="4" s="1"/>
  <c r="D134" i="4"/>
  <c r="E134" i="4" s="1"/>
  <c r="D135" i="4"/>
  <c r="E135" i="4" s="1"/>
  <c r="D86" i="4"/>
  <c r="E86" i="4" s="1"/>
  <c r="E21" i="4"/>
  <c r="E27" i="4"/>
  <c r="E39" i="4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06" i="1"/>
  <c r="G9" i="1"/>
  <c r="G10" i="1"/>
  <c r="G11" i="1"/>
  <c r="G12" i="1"/>
  <c r="G13" i="1"/>
  <c r="H161" i="1"/>
  <c r="I161" i="1"/>
  <c r="J161" i="1"/>
  <c r="K161" i="1"/>
  <c r="L161" i="1"/>
  <c r="F161" i="1"/>
  <c r="G161" i="6"/>
  <c r="H161" i="6"/>
  <c r="F161" i="6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36" i="4" l="1"/>
  <c r="E136" i="4"/>
  <c r="G161" i="1"/>
</calcChain>
</file>

<file path=xl/sharedStrings.xml><?xml version="1.0" encoding="utf-8"?>
<sst xmlns="http://schemas.openxmlformats.org/spreadsheetml/2006/main" count="1224" uniqueCount="250">
  <si>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</si>
  <si>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</si>
  <si>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</si>
  <si>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</si>
  <si>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</si>
  <si>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</si>
  <si>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</si>
  <si>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</si>
  <si>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</si>
  <si>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 C.H. DE LANMEUR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</si>
  <si>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</si>
  <si>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</si>
  <si>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</si>
  <si>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</si>
  <si>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PROTEGER TOUTES LES FEUILLES</t>
  </si>
  <si>
    <t>DE-PROTEGER TOUTES LES FEUILLES</t>
  </si>
  <si>
    <t>ALT + F11 (ouvrir les macros)</t>
  </si>
  <si>
    <t>Insertion &gt; Module</t>
  </si>
  <si>
    <t>Copier-coller :</t>
  </si>
  <si>
    <t>F5 (pour valider la macro)</t>
  </si>
  <si>
    <t>mot de passe : QUANTITES</t>
  </si>
  <si>
    <t>Sub OterProtection()
    Dim Sh As Worksheet
    For Each Sh In Sheets
        Sh.Unprotect "QUANTITES"
    Next Sh
End Sub</t>
  </si>
  <si>
    <t>SUPPRIMER CETTE FEUILLE ET PROTEGER LE CLASSEUR (mot de passe : QUANTITES)</t>
  </si>
  <si>
    <t>SPECIMENS/ECHANTILLONS PAR ETABLISSEMENTS</t>
  </si>
  <si>
    <t>TOTAL
SPECIMENS/ECHANTILLONS</t>
  </si>
  <si>
    <t xml:space="preserve"> C.H. DE LA PRESQU'ÎLE
DE CROZON</t>
  </si>
  <si>
    <t>C.H. DES PAYS
DE MORLAIX</t>
  </si>
  <si>
    <t>Sub Probtention()
    Dim Sh As Worksheet
    For Each Sh In Sheets
        Sh.Protect Password:="QUANTITES", AllowSorting:=True, AllowFiltering:=True, AllowFormattingCells:=True, AllowFormattingColumns:=True, AllowFormattingRows:=True
    Next Sh
End Sub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</si>
  <si>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</si>
  <si>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</si>
  <si>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</si>
  <si>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Marché public n°2025PHIE0018</t>
  </si>
  <si>
    <t>01 - CHAMPS</t>
  </si>
  <si>
    <t>CACHE PERINEE</t>
  </si>
  <si>
    <t>CACHE PERINEE 20 X 40 CM</t>
  </si>
  <si>
    <t>CHAMP 80 X 100 CM</t>
  </si>
  <si>
    <t>CHAMP A INCISER IODE ANTI-MICROBIEN</t>
  </si>
  <si>
    <t>CHAMP 45 X 35 CM</t>
  </si>
  <si>
    <t>CHAMP 60 X 85 CM</t>
  </si>
  <si>
    <t>CHAMP 66 X 45 CM</t>
  </si>
  <si>
    <t>CHAMP ADHESIF</t>
  </si>
  <si>
    <t>CHAMP 75 X 90 CM</t>
  </si>
  <si>
    <t>CHAMP ADHESIF A INCISER</t>
  </si>
  <si>
    <t>90 X 90 CM ANNEAU 18 CM</t>
  </si>
  <si>
    <t>90 X 90 CM ANNEAU 23 CM</t>
  </si>
  <si>
    <t>A OUVERTURE 06 CM</t>
  </si>
  <si>
    <t>CHAMP 38 X 41 CM</t>
  </si>
  <si>
    <t>CHAMP 50 X 45 CM</t>
  </si>
  <si>
    <t>CHAMP 60 X 45 CM</t>
  </si>
  <si>
    <t>CHAMP 90 X 90 CM - ANNEAU 13 CM</t>
  </si>
  <si>
    <t>CHAMP ADHESIF A INCISER - SAC ISOLATION</t>
  </si>
  <si>
    <t>CHAMP ADHESIF A INCISER - SAC ISOLATION 165X106CM</t>
  </si>
  <si>
    <t>CHAMP ADHESIF ARCIFORME</t>
  </si>
  <si>
    <t>CHAMP 75 X 45 CM</t>
  </si>
  <si>
    <t>CHAMP ADHESIF ORTHO</t>
  </si>
  <si>
    <t>CHAMP 150 X 210 CM EN U 76 X 20 CM</t>
  </si>
  <si>
    <t>CHAMP ADHESIF TROUE</t>
  </si>
  <si>
    <t>CHAMP 050 X 060 CM</t>
  </si>
  <si>
    <t>CHAMP 120 X 150 CM</t>
  </si>
  <si>
    <t>CHAMP ARTHROSCOPIE DU GENOU</t>
  </si>
  <si>
    <t>CHAMP 220 X 320 CM</t>
  </si>
  <si>
    <t>CHAMP CHIRURGIE ORL TETE ET COU</t>
  </si>
  <si>
    <t>CHAMP 200 X 150 CM</t>
  </si>
  <si>
    <t>CHAMP DE BORDURE</t>
  </si>
  <si>
    <t>CHAMP DE BORDURE 60 X 40 CM - BLEU</t>
  </si>
  <si>
    <t>CHAMP DE RECUEIL DU BEBE STERILE</t>
  </si>
  <si>
    <t>CHAMP 100 X 100 CM</t>
  </si>
  <si>
    <t>CHAMP DRAPAGE OPERATOIRE</t>
  </si>
  <si>
    <t>CHAMP 075 X 100 CM</t>
  </si>
  <si>
    <t>CHAMP DRAPAGE SPECIFIQUE</t>
  </si>
  <si>
    <t>CHAMP 095 X 110 CM</t>
  </si>
  <si>
    <t>CHAMP 100 X 110 CM</t>
  </si>
  <si>
    <t>CHAMP EN U</t>
  </si>
  <si>
    <t>CHAMP 120 X 180 CM</t>
  </si>
  <si>
    <t>CHAMP 120 X 130 CM - 16 X 49 CM</t>
  </si>
  <si>
    <t>CHAMP GRANDE DIMENSION</t>
  </si>
  <si>
    <t>CHAMP 195 X 250 CM</t>
  </si>
  <si>
    <t>CHAMP ISOLATION VERTICALE</t>
  </si>
  <si>
    <t>CHAMP NON ADHESIF</t>
  </si>
  <si>
    <t>CHAMP 37 X 045 CM</t>
  </si>
  <si>
    <t>CHAMP 45 X 075 CM</t>
  </si>
  <si>
    <t>CHAMP 75 X 090 CM</t>
  </si>
  <si>
    <t>CHAMP 90 X 150 CM</t>
  </si>
  <si>
    <t>CHAMP TROUE 45 X 075 CM - DIAMETRE 07 CM</t>
  </si>
  <si>
    <t>CHAMP 40 X 45 CM</t>
  </si>
  <si>
    <t>CHAMP NON ADHESIF TROUE</t>
  </si>
  <si>
    <t>CHAMP 75 X 90 CM - FENETRE 10 CM</t>
  </si>
  <si>
    <t>CHAMP OPHTALMOLOGIQUE</t>
  </si>
  <si>
    <t>CHAMP 150X155 CM</t>
  </si>
  <si>
    <t>CHAMP POSE CATHETER</t>
  </si>
  <si>
    <t>CHAMP 120 X 080 CM</t>
  </si>
  <si>
    <t>CHAMP 150 X 100 CM</t>
  </si>
  <si>
    <t>CHAMP RADIOLOGIE - ANGIOGRAPHIE BRACHIALE</t>
  </si>
  <si>
    <t>CHAMP 95 X 110 CM</t>
  </si>
  <si>
    <t>CHAMP SOUS FESSIER</t>
  </si>
  <si>
    <t>CHAMP 080 X 120 CM</t>
  </si>
  <si>
    <t>COUVRE-TABLE</t>
  </si>
  <si>
    <t>COUVRE-TABLE 120 X 140 CM</t>
  </si>
  <si>
    <t>COUVRE-TABLE 140 X 190 CM</t>
  </si>
  <si>
    <t>COUVRE-TABLE DE MAYO</t>
  </si>
  <si>
    <t>COUVRE-TABLE DE MAYO 140 X 80 CM</t>
  </si>
  <si>
    <t>02 - PACK / TROUSSES</t>
  </si>
  <si>
    <t>KIT INJECTION INTRA-VITREENNE</t>
  </si>
  <si>
    <t>KIT POUR INJECTION INTRA-VITREENNE</t>
  </si>
  <si>
    <t>PACK CHIRURGIE HANCHE- GENOU - EPAULE INVERSEE</t>
  </si>
  <si>
    <t>PACK CHIRURGIE OPHTALMIQUE LASIK</t>
  </si>
  <si>
    <t>PACK BILATERAL</t>
  </si>
  <si>
    <t>PACK MONOLATERAL</t>
  </si>
  <si>
    <t>PACK EXTREMITE + EPAULE</t>
  </si>
  <si>
    <t>PACK HANCHE SPECIFIQUE MORLAIX</t>
  </si>
  <si>
    <t>PACK HANCHE</t>
  </si>
  <si>
    <t>PACK LAPAROTOMIE</t>
  </si>
  <si>
    <t>PACK MAIN</t>
  </si>
  <si>
    <t>PACK NEUROCHIRURGIE</t>
  </si>
  <si>
    <t>PACK RACHIS</t>
  </si>
  <si>
    <t>PACK RTU-GYNECOLOGIE</t>
  </si>
  <si>
    <t>PACK SEIN</t>
  </si>
  <si>
    <t>TROUSSE ACCOUCHEMENT BASE</t>
  </si>
  <si>
    <t>TROUSSE ANESTHESIE PERIDURALE</t>
  </si>
  <si>
    <t>TROUSSE CATARACTE</t>
  </si>
  <si>
    <t>TROUSSE CESARIENNE SPECIFIQUE 1</t>
  </si>
  <si>
    <t>TROUSSE CESARIENNE SPECIFIQUE 2</t>
  </si>
  <si>
    <t>TROUSSE CESARIENNE SPECIFIQUE 3</t>
  </si>
  <si>
    <t>TROUSSE CHIRURGIE CARDIAQUE</t>
  </si>
  <si>
    <t>TROUSSE CEC</t>
  </si>
  <si>
    <t>TROUSSE CHIRURGIE COU</t>
  </si>
  <si>
    <t>TROUSSE CHIRURGIE MAIN COMPLETE</t>
  </si>
  <si>
    <t>PACK MAIN EN T</t>
  </si>
  <si>
    <t>TROUSSE CHIRURGIE PLASTIQUE</t>
  </si>
  <si>
    <t>TROUSSE CHIRURGIE TETE ET COU</t>
  </si>
  <si>
    <t>TROUSSE CHIRURGIE UROLOGIQUE</t>
  </si>
  <si>
    <t>TROUSSE RTU PROSTATE</t>
  </si>
  <si>
    <t>TROUSSE COELIOSCOPIE</t>
  </si>
  <si>
    <t>TROUSSE COELIOSCOPIE GYNECOLOGIQUE</t>
  </si>
  <si>
    <t>TROUSSE EPISIOTOMIE 1</t>
  </si>
  <si>
    <t>TROUSSE EPISIOTOMIE 2</t>
  </si>
  <si>
    <t>TROUSSE EXTREMITE</t>
  </si>
  <si>
    <t>TROUSSE EXTREMITE BILATERALE</t>
  </si>
  <si>
    <t>TROUSSE EXTREMITE SUPERIEURE</t>
  </si>
  <si>
    <t>TROUSSE HEMODYNAMIQUE</t>
  </si>
  <si>
    <t>TROUSSE ISOLATION VERTICALE</t>
  </si>
  <si>
    <t>TROUSSE NEUROCHIRURGIE</t>
  </si>
  <si>
    <t>CRANIOTOMIE</t>
  </si>
  <si>
    <t>TROUSSE NRI / CHIR VASCULAIRE</t>
  </si>
  <si>
    <t>TROUSSE NEURO RADIO INTERVENTIONNELLE</t>
  </si>
  <si>
    <t>TROUSSE ORL</t>
  </si>
  <si>
    <t>TROUSSE ORTHOPEDIE PEDIATRIQUE</t>
  </si>
  <si>
    <t>TROUSSE PACE-MAKER</t>
  </si>
  <si>
    <t>TROUSSE PAROI</t>
  </si>
  <si>
    <t>TROUSSE PETITE INTERVENTION</t>
  </si>
  <si>
    <t>TROUSSE POSE PERIDURALE</t>
  </si>
  <si>
    <t>TROUSSE SCLEROSE VARICE BILATERALE RADIOFREQUENCE</t>
  </si>
  <si>
    <t>TROUSSE SCLEROSE VARICE RADIOFREQUENCE</t>
  </si>
  <si>
    <t>TROUSSE STRABISME</t>
  </si>
  <si>
    <t>TROUSSE UNIVERSELLE</t>
  </si>
  <si>
    <t>TROUSSE UNIVERSELLE GRANDE TAILLE</t>
  </si>
  <si>
    <t>TROUSSE UNIVERSELLE PEDIATRIE</t>
  </si>
  <si>
    <t>TROUSSE UNIVERSELLE PETITE TAILLE</t>
  </si>
  <si>
    <t>TROUSSE VARICES</t>
  </si>
  <si>
    <t>TROUSSE VOIE BASSE</t>
  </si>
  <si>
    <t>TROUSSE VOIE VEINEUSE CENTRALE</t>
  </si>
  <si>
    <t>03 - ACCESSOIRES</t>
  </si>
  <si>
    <t>BANDELETTES ADHESIVES</t>
  </si>
  <si>
    <t>BANDELETTES ADHESIVES 10 X 50 CM (PAIRES)</t>
  </si>
  <si>
    <t>BANDELETTES FIXATION TUBULURE</t>
  </si>
  <si>
    <t>COMPRESSES ABDOMINALES</t>
  </si>
  <si>
    <t>COMPRESSES 45 X 45 CM (PAIRES)</t>
  </si>
  <si>
    <t>HOUSSE AMPLIFICATEUR DE BRILLANCE</t>
  </si>
  <si>
    <t>HOUSSE AMPLIFICATEUR - DIAMETRE 45 CM</t>
  </si>
  <si>
    <t>HOUSSE AMPLIFICATEUR DE BRILLANCE ARCEAUX</t>
  </si>
  <si>
    <t>HOUSSE AMPLIFICATEUR 135 X 200 CM</t>
  </si>
  <si>
    <t>HOUSSE AMPLIFICATEUR DE BRILLANCE TRANSPARENTE</t>
  </si>
  <si>
    <t>HOUSSE AMPLIFICATEUR 80 X 90 CM</t>
  </si>
  <si>
    <t>HOUSSE AMPLIFICATEUR DE BRILLANCE TRANSPARENTE ANGIOGRAPHIE</t>
  </si>
  <si>
    <t>HOUSSE AMPLI FICATEUR - DIAMETRE 90 CM - RONDE</t>
  </si>
  <si>
    <t>HOUSSE AMPLIFICATEUR DE BRILLANCE TRANSPARENTE RONDE</t>
  </si>
  <si>
    <t>HOUSSE AMPLI FICATEUR - DIAMETRE 090 CM</t>
  </si>
  <si>
    <t>HOUSSE AMPLI FICATEUR - DIAMETRE 140 CM</t>
  </si>
  <si>
    <t>HOUSSE CAMERA COLONNE FLUORESCENCE NOVADAQ</t>
  </si>
  <si>
    <t>HOUSSE 19 X 265 CM</t>
  </si>
  <si>
    <t>HOUSSE CAMERA COLONNE VIDEO 3D</t>
  </si>
  <si>
    <t>LONGUEUR 31 CM - DIAMETRE 10 MM</t>
  </si>
  <si>
    <t>HOUSSE CAMERA ENDOSCOPIE STERILE AVEC ADAPTATEUR ETANCHE</t>
  </si>
  <si>
    <t>LONGUEUR 285 CM - DIAMETRE 14 CM</t>
  </si>
  <si>
    <t>HOUSSE CAMERA TRANSPARENTE</t>
  </si>
  <si>
    <t>HOUSSE 14 X 250 CM</t>
  </si>
  <si>
    <t>HOUSSE INTRABEAM</t>
  </si>
  <si>
    <t>HOUSSE 120 X 300 CM</t>
  </si>
  <si>
    <t>HOUSSE MICROSCOPE ZEISS PRO ERGO S7</t>
  </si>
  <si>
    <t>HOUSSE 122 X 209 CM - DIAMETRE 48/65 MM</t>
  </si>
  <si>
    <t>HOUSSE TRANSPARENTE MICROSCOPE KINEVO</t>
  </si>
  <si>
    <t>HOUSSE 132 X 390 CM - DIAMETRE FOCALE 65/69 MM</t>
  </si>
  <si>
    <t>HOUSSE TRANSPARENTE MICROSCOPE LEICA</t>
  </si>
  <si>
    <t>HOUSSE 07 X 200 CM - DIAMETRE FOCALE 70 M</t>
  </si>
  <si>
    <t>HOUSSE TRANSPARENTE MICROSCOPE OPMI TYPE 71</t>
  </si>
  <si>
    <t>HOUSSE 120 X 300 CM - DIAMETRE FOCALE 65 MM</t>
  </si>
  <si>
    <t>HOUSSE TRANSPARENTE MICROSCOPE ZEISS MD</t>
  </si>
  <si>
    <t>HOUSSE 115 X 270 CM - DIAMETRE FOCALE 65MM</t>
  </si>
  <si>
    <t>HOUSSE TRANSPARENTE MICROSCOPE ZEISS OPMI VARIO</t>
  </si>
  <si>
    <t>HOUSSE 390 X 130 CM - DIAMETRE FOCALE 65MM</t>
  </si>
  <si>
    <t>HOUSSE UNIVERSELLE POIGNEE SCIALYTIQUE</t>
  </si>
  <si>
    <t>JAMBIERES</t>
  </si>
  <si>
    <t>JAMBIERES (PAIRES)</t>
  </si>
  <si>
    <t>POCHE A INSTRUMENTS 20 X 30 CM</t>
  </si>
  <si>
    <t>POCHE 20 X 30 CM</t>
  </si>
  <si>
    <t>POCHE A INSTRUMENTS 45 X 40 CM</t>
  </si>
  <si>
    <t>POCHE 45 X 40 CM</t>
  </si>
  <si>
    <t>POCHE A INSTRUMENTS COELIOSCOPIE</t>
  </si>
  <si>
    <t>POCHE 30 X 50 CM</t>
  </si>
  <si>
    <t>POCHE RECUEIL ADHESIVE</t>
  </si>
  <si>
    <t>POCHE 50 X 35 CM VIDANGEABLE</t>
  </si>
  <si>
    <t>PROTEGE-BRAS</t>
  </si>
  <si>
    <t>PROTEGE-BRAS 60 CM</t>
  </si>
  <si>
    <t>SAC CHIRURGICAL</t>
  </si>
  <si>
    <t>SAC 50 X 50 CM</t>
  </si>
  <si>
    <t>SAC RECUEIL PIECE BIOPSIE</t>
  </si>
  <si>
    <t>SAC 20X30CM</t>
  </si>
  <si>
    <t>SAC RECUPERATEUR PIECE ANATOMIQUE</t>
  </si>
  <si>
    <t>SAC 1000 ML</t>
  </si>
  <si>
    <t>04 - CASAQUES</t>
  </si>
  <si>
    <t>CASAQUE</t>
  </si>
  <si>
    <t>CASAQUE 130 CM - 140 CM</t>
  </si>
  <si>
    <t>CASAQUE 150 CM - 160 CM</t>
  </si>
  <si>
    <t>CASAQUE LEGERE - TAILLE UNIQUE</t>
  </si>
  <si>
    <t>CASAQUE RENFORCEE - TAILLE XXLL</t>
  </si>
  <si>
    <t>CASAQUE TAILLE XXLL - 170 CM</t>
  </si>
  <si>
    <t>CASAQUES RENFORCEE</t>
  </si>
  <si>
    <t>CASAQUE TAILLE EXTRA LONGUE - 150/160 CM</t>
  </si>
  <si>
    <t>CASAQUE TAILLE STANDARD - 130/140 CM</t>
  </si>
  <si>
    <t>CASAQUE TAILLE XLL - 150 CM</t>
  </si>
  <si>
    <t>05 - SETS</t>
  </si>
  <si>
    <t>SET A PANSEMENT</t>
  </si>
  <si>
    <t>SET ABLATION DE FILS</t>
  </si>
  <si>
    <t>SET ABLATION FILS</t>
  </si>
  <si>
    <t>SET BADIGEON / DETERSION</t>
  </si>
  <si>
    <t>SET BADIGEON STERILE</t>
  </si>
  <si>
    <t>SET BRANCHEMENT CATHETER HEMODIALYSE</t>
  </si>
  <si>
    <t>SET BRANCHEMENT FISTULE HEMODIALYSE</t>
  </si>
  <si>
    <t>SET DE POSE D'AIGUILLE DE HUBER</t>
  </si>
  <si>
    <t>SET DE RETRAIT D'AIGUILLE DE HUBER</t>
  </si>
  <si>
    <t>SET DE SOINS DE BOUCHE</t>
  </si>
  <si>
    <t>SET DE SUTURE STERILE</t>
  </si>
  <si>
    <t>SET DEBRANCHEMENT CATHETER HEMODIALYSE</t>
  </si>
  <si>
    <t>SET DEBRANCHEMENT FISTULE HEMODIALYSE</t>
  </si>
  <si>
    <t>SET EXAMEN RHUMATOLOGIE</t>
  </si>
  <si>
    <t>SET POSE AIGUILLE HUBER</t>
  </si>
  <si>
    <t>SET POUR SONDAGE URINAIRE</t>
  </si>
  <si>
    <t>SET SOIN DE CORDON</t>
  </si>
  <si>
    <t>TROUSSE HANCHE BASE</t>
  </si>
  <si>
    <t>TROUSSE HANCHE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</si>
</sst>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1" fillId="5" borderId="3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14" fillId="3" borderId="1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31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8:L160" totalsRowShown="0" headerRowDxfId="30" tableBorderDxfId="29">
  <autoFilter ref="A8:L160"/>
  <sortState ref="A9:L160">
    <sortCondition ref="A9:A160"/>
    <sortCondition ref="B9:B160"/>
    <sortCondition ref="D9:D160"/>
  </sortState>
  <tableColumns count="12">
    <tableColumn id="1" name="CLASSE" dataDxfId="28"/>
    <tableColumn id="2" name="LOT" dataDxfId="27"/>
    <tableColumn id="3" name="LIBELLE DU LOT" dataDxfId="26"/>
    <tableColumn id="4" name="SOUS-LOT" dataDxfId="25"/>
    <tableColumn id="5" name="LIBELLE DU SOUS-LOT" dataDxfId="24"/>
    <tableColumn id="6" name="QUANTITE TOTALE_x000a_ESTIMATIVE" dataDxfId="23"/>
    <tableColumn id="7" name="QUANTITE TOTALE_x000a_MAXIMALE_x000a_(coefficient 4)" dataDxfId="22">
      <calculatedColumnFormula>F9*4</calculatedColumnFormula>
    </tableColumn>
    <tableColumn id="8" name="C.H.U. DE BREST" dataDxfId="21"/>
    <tableColumn id="9" name="C.H. DES PAYS_x000a_DE MORLAIX" dataDxfId="20"/>
    <tableColumn id="10" name="C.H. FERDINAND GRALL_x000a_(LANDERNEAU)" dataDxfId="19"/>
    <tableColumn id="12" name=" C.H. DE LANMEUR" dataDxfId="18"/>
    <tableColumn id="13" name=" C.H. DE LA PRESQU'ÎLE_x000a_DE CROZON" dataDxfId="1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H160" totalsRowShown="0" headerRowDxfId="16" tableBorderDxfId="15">
  <autoFilter ref="A8:H160"/>
  <sortState ref="A9:H160">
    <sortCondition ref="A9:A160"/>
    <sortCondition ref="B9:B160"/>
    <sortCondition ref="D9:D160"/>
  </sortState>
  <tableColumns count="8">
    <tableColumn id="1" name="CLASSE" dataDxfId="14"/>
    <tableColumn id="2" name="LOT" dataDxfId="13"/>
    <tableColumn id="3" name="LIBELLE DU LOT" dataDxfId="12"/>
    <tableColumn id="4" name="SOUS-LOT" dataDxfId="11"/>
    <tableColumn id="5" name="LIBELLE DU SOUS-LOT" dataDxfId="10"/>
    <tableColumn id="6" name="TOTAL_x000a_SPECIMENS/ECHANTILLONS" dataDxfId="9"/>
    <tableColumn id="7" name="C.H.U. DE BREST" dataDxfId="8"/>
    <tableColumn id="8" name="C.H. DES PAYS_x000a_DE MORLAIX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135" totalsRowShown="0" headerRowDxfId="6" tableBorderDxfId="5">
  <autoFilter ref="A7:E135"/>
  <sortState ref="A8:E135">
    <sortCondition ref="A8:A135"/>
    <sortCondition ref="B8:B135"/>
  </sortState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0000"/>
  </sheetPr>
  <dimension ref="A1:C14"/>
  <sheetViews>
    <sheetView showGridLines="0" workbookViewId="0">
      <selection activeCell="A10" sqref="A10"/>
    </sheetView>
  </sheetViews>
  <sheetFormatPr baseColWidth="10" defaultRowHeight="15" x14ac:dyDescent="0.25"/>
  <cols>
    <col min="1" max="1" width="31" customWidth="1"/>
    <col min="3" max="3" width="32.5703125" bestFit="1" customWidth="1"/>
  </cols>
  <sheetData>
    <row r="1" spans="1:3" s="24" customFormat="1" x14ac:dyDescent="0.25">
      <c r="A1" s="23" t="s">
        <v>14</v>
      </c>
      <c r="C1" s="23" t="s">
        <v>15</v>
      </c>
    </row>
    <row r="2" spans="1:3" s="24" customFormat="1" x14ac:dyDescent="0.25">
      <c r="A2" s="25" t="s">
        <v>20</v>
      </c>
      <c r="C2" s="25" t="s">
        <v>20</v>
      </c>
    </row>
    <row r="3" spans="1:3" x14ac:dyDescent="0.25">
      <c r="A3" s="26"/>
    </row>
    <row r="4" spans="1:3" x14ac:dyDescent="0.25">
      <c r="A4" t="s">
        <v>16</v>
      </c>
      <c r="C4" t="s">
        <v>16</v>
      </c>
    </row>
    <row r="6" spans="1:3" x14ac:dyDescent="0.25">
      <c r="A6" t="s">
        <v>17</v>
      </c>
      <c r="C6" t="s">
        <v>17</v>
      </c>
    </row>
    <row r="8" spans="1:3" x14ac:dyDescent="0.25">
      <c r="A8" t="s">
        <v>18</v>
      </c>
      <c r="C8" t="s">
        <v>18</v>
      </c>
    </row>
    <row r="9" spans="1:3" ht="180" x14ac:dyDescent="0.25">
      <c r="A9" s="27" t="s">
        <v>27</v>
      </c>
      <c r="C9" s="28" t="s">
        <v>21</v>
      </c>
    </row>
    <row r="11" spans="1:3" x14ac:dyDescent="0.25">
      <c r="A11" t="s">
        <v>19</v>
      </c>
      <c r="C11" t="s">
        <v>19</v>
      </c>
    </row>
    <row r="14" spans="1:3" x14ac:dyDescent="0.25">
      <c r="A14" s="49" t="s">
        <v>22</v>
      </c>
      <c r="B14" s="49"/>
      <c r="C14" s="49"/>
    </row>
  </sheetData>
  <sheetProtection algorithmName="SHA-512" hashValue="73M7ygJycqBRlQy8u52cDAthAWRigvd281V/yRrI4zsmVdM30s/DkecVtyw4gmFV/sKXyjoqhaI5WzbzSyyzeA==" saltValue="9wko0SYk6rPj3wt6ns2PqA==" spinCount="100000" sheet="1" objects="1" scenarios="1" formatCells="0" formatColumns="0" formatRows="0" sort="0" autoFilter="0"/>
  <mergeCells count="1"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161"/>
  <sheetViews>
    <sheetView showGridLines="0" tabSelected="1" zoomScale="85" zoomScaleNormal="85" workbookViewId="0">
      <pane xSplit="7" ySplit="8" topLeftCell="H9" activePane="bottomRight" state="frozen"/>
      <selection activeCell="C178" sqref="C178"/>
      <selection pane="topRight" activeCell="C178" sqref="C178"/>
      <selection pane="bottomLeft" activeCell="C178" sqref="C178"/>
      <selection pane="bottomRight" sqref="A1:G1"/>
    </sheetView>
  </sheetViews>
  <sheetFormatPr baseColWidth="10" defaultRowHeight="15" outlineLevelCol="1" x14ac:dyDescent="0.25"/>
  <cols>
    <col min="1" max="1" width="20.140625" style="38" bestFit="1" customWidth="1" outlineLevel="1"/>
    <col min="2" max="2" width="9.7109375" style="1" bestFit="1" customWidth="1"/>
    <col min="3" max="3" width="64.85546875" style="38" bestFit="1" customWidth="1"/>
    <col min="4" max="4" width="15.140625" style="1" bestFit="1" customWidth="1"/>
    <col min="5" max="5" width="53.140625" style="38" bestFit="1" customWidth="1"/>
    <col min="6" max="7" width="22.28515625" style="5" bestFit="1" customWidth="1"/>
    <col min="8" max="12" width="28.7109375" style="5" customWidth="1"/>
    <col min="13" max="16384" width="11.42578125" style="1"/>
  </cols>
  <sheetData>
    <row r="1" spans="1:12" ht="26.25" x14ac:dyDescent="0.25">
      <c r="A1" s="50" t="s">
        <v>29</v>
      </c>
      <c r="B1" s="50"/>
      <c r="C1" s="50"/>
      <c r="D1" s="50"/>
      <c r="E1" s="50"/>
      <c r="F1" s="50"/>
      <c r="G1" s="50"/>
      <c r="H1" s="11"/>
      <c r="I1" s="11"/>
      <c r="J1" s="11"/>
      <c r="K1" s="11"/>
      <c r="L1" s="11"/>
    </row>
    <row r="2" spans="1:12" ht="23.25" x14ac:dyDescent="0.25">
      <c r="A2" s="51" t="s">
        <v>10</v>
      </c>
      <c r="B2" s="51"/>
      <c r="C2" s="51"/>
      <c r="D2" s="51"/>
      <c r="E2" s="51"/>
      <c r="F2" s="51"/>
      <c r="G2" s="51"/>
      <c r="H2" s="12"/>
      <c r="I2" s="12"/>
      <c r="J2" s="12"/>
      <c r="K2" s="12"/>
      <c r="L2" s="12"/>
    </row>
    <row r="3" spans="1:12" ht="23.25" x14ac:dyDescent="0.25">
      <c r="A3" s="53" t="s">
        <v>31</v>
      </c>
      <c r="B3" s="53"/>
      <c r="C3" s="53"/>
      <c r="D3" s="53"/>
      <c r="E3" s="53"/>
      <c r="F3" s="53"/>
      <c r="G3" s="53"/>
      <c r="H3" s="12"/>
      <c r="I3" s="12"/>
      <c r="J3" s="12"/>
      <c r="K3" s="12"/>
      <c r="L3" s="12"/>
    </row>
    <row r="4" spans="1:12" x14ac:dyDescent="0.25">
      <c r="A4" s="42"/>
      <c r="B4" s="14"/>
      <c r="C4" s="42"/>
      <c r="D4" s="14"/>
      <c r="E4" s="42"/>
      <c r="F4" s="44"/>
      <c r="G4" s="44"/>
    </row>
    <row r="5" spans="1:12" s="14" customFormat="1" ht="15.75" x14ac:dyDescent="0.25">
      <c r="A5" s="52" t="s">
        <v>28</v>
      </c>
      <c r="B5" s="52"/>
      <c r="C5" s="52"/>
      <c r="D5" s="52"/>
      <c r="E5" s="52"/>
      <c r="F5" s="52"/>
      <c r="G5" s="52"/>
      <c r="H5" s="13"/>
      <c r="I5" s="13"/>
      <c r="J5" s="13"/>
      <c r="K5" s="13"/>
      <c r="L5" s="13"/>
    </row>
    <row r="7" spans="1:12" s="22" customFormat="1" ht="21" x14ac:dyDescent="0.35">
      <c r="A7" s="55" t="s">
        <v>7</v>
      </c>
      <c r="B7" s="55"/>
      <c r="C7" s="55"/>
      <c r="D7" s="55"/>
      <c r="E7" s="55"/>
      <c r="F7" s="55"/>
      <c r="G7" s="55"/>
      <c r="H7" s="54" t="s">
        <v>6</v>
      </c>
      <c r="I7" s="54"/>
      <c r="J7" s="54"/>
      <c r="K7" s="54"/>
      <c r="L7" s="54"/>
    </row>
    <row r="8" spans="1:12" s="4" customFormat="1" ht="45" x14ac:dyDescent="0.25">
      <c r="A8" s="39" t="s">
        <v>5</v>
      </c>
      <c r="B8" s="21" t="s">
        <v>0</v>
      </c>
      <c r="C8" s="20" t="s">
        <v>1</v>
      </c>
      <c r="D8" s="21" t="s">
        <v>2</v>
      </c>
      <c r="E8" s="20" t="s">
        <v>3</v>
      </c>
      <c r="F8" s="19" t="s">
        <v>4</v>
      </c>
      <c r="G8" s="19" t="s">
        <v>11</v>
      </c>
      <c r="H8" s="8" t="s">
        <v>8</v>
      </c>
      <c r="I8" s="8" t="s">
        <v>26</v>
      </c>
      <c r="J8" s="8" t="s">
        <v>12</v>
      </c>
      <c r="K8" s="8" t="s">
        <v>9</v>
      </c>
      <c r="L8" s="8" t="s">
        <v>25</v>
      </c>
    </row>
    <row r="9" spans="1:12" x14ac:dyDescent="0.25">
      <c r="A9" s="40" t="s">
        <v>32</v>
      </c>
      <c r="B9" s="3">
        <v>1</v>
      </c>
      <c r="C9" s="37" t="s">
        <v>33</v>
      </c>
      <c r="D9" s="2">
        <v>1</v>
      </c>
      <c r="E9" s="2" t="s">
        <v>34</v>
      </c>
      <c r="F9" s="7">
        <v>330</v>
      </c>
      <c r="G9" s="29">
        <f>F9*4</f>
        <v>1320</v>
      </c>
      <c r="H9" s="6">
        <v>330</v>
      </c>
      <c r="I9" s="6"/>
      <c r="J9" s="6"/>
      <c r="K9" s="6"/>
      <c r="L9" s="6"/>
    </row>
    <row r="10" spans="1:12" x14ac:dyDescent="0.25">
      <c r="A10" s="40" t="s">
        <v>32</v>
      </c>
      <c r="B10" s="3">
        <v>2</v>
      </c>
      <c r="C10" s="2" t="s">
        <v>35</v>
      </c>
      <c r="D10" s="2">
        <v>1</v>
      </c>
      <c r="E10" s="2" t="s">
        <v>35</v>
      </c>
      <c r="F10" s="7">
        <v>238</v>
      </c>
      <c r="G10" s="29">
        <f>F10*4</f>
        <v>952</v>
      </c>
      <c r="H10" s="6"/>
      <c r="I10" s="6">
        <v>238</v>
      </c>
      <c r="J10" s="6"/>
      <c r="K10" s="6"/>
      <c r="L10" s="6"/>
    </row>
    <row r="11" spans="1:12" x14ac:dyDescent="0.25">
      <c r="A11" s="40" t="s">
        <v>32</v>
      </c>
      <c r="B11" s="3">
        <v>3</v>
      </c>
      <c r="C11" s="2" t="s">
        <v>36</v>
      </c>
      <c r="D11" s="2">
        <v>1</v>
      </c>
      <c r="E11" s="2" t="s">
        <v>37</v>
      </c>
      <c r="F11" s="7">
        <v>3101</v>
      </c>
      <c r="G11" s="29">
        <f>F11*4</f>
        <v>12404</v>
      </c>
      <c r="H11" s="6">
        <v>2800</v>
      </c>
      <c r="I11" s="6"/>
      <c r="J11" s="6">
        <v>301</v>
      </c>
      <c r="K11" s="6"/>
      <c r="L11" s="6"/>
    </row>
    <row r="12" spans="1:12" x14ac:dyDescent="0.25">
      <c r="A12" s="40" t="s">
        <v>32</v>
      </c>
      <c r="B12" s="3">
        <v>3</v>
      </c>
      <c r="C12" s="2" t="s">
        <v>36</v>
      </c>
      <c r="D12" s="2">
        <v>2</v>
      </c>
      <c r="E12" s="2" t="s">
        <v>38</v>
      </c>
      <c r="F12" s="7">
        <v>540</v>
      </c>
      <c r="G12" s="29">
        <f>F12*4</f>
        <v>2160</v>
      </c>
      <c r="H12" s="6">
        <v>80</v>
      </c>
      <c r="I12" s="6">
        <v>460</v>
      </c>
      <c r="J12" s="6"/>
      <c r="K12" s="6"/>
      <c r="L12" s="6"/>
    </row>
    <row r="13" spans="1:12" x14ac:dyDescent="0.25">
      <c r="A13" s="40" t="s">
        <v>32</v>
      </c>
      <c r="B13" s="3">
        <v>3</v>
      </c>
      <c r="C13" s="2" t="s">
        <v>36</v>
      </c>
      <c r="D13" s="2">
        <v>3</v>
      </c>
      <c r="E13" s="2" t="s">
        <v>39</v>
      </c>
      <c r="F13" s="7">
        <v>3540</v>
      </c>
      <c r="G13" s="29">
        <f>F13*4</f>
        <v>14160</v>
      </c>
      <c r="H13" s="6">
        <v>3000</v>
      </c>
      <c r="I13" s="6">
        <v>360</v>
      </c>
      <c r="J13" s="6">
        <v>180</v>
      </c>
      <c r="K13" s="6"/>
      <c r="L13" s="6"/>
    </row>
    <row r="14" spans="1:12" x14ac:dyDescent="0.25">
      <c r="A14" s="45" t="s">
        <v>32</v>
      </c>
      <c r="B14" s="46">
        <v>4</v>
      </c>
      <c r="C14" s="2" t="s">
        <v>40</v>
      </c>
      <c r="D14" s="2">
        <v>1</v>
      </c>
      <c r="E14" s="2" t="s">
        <v>41</v>
      </c>
      <c r="F14" s="7">
        <v>14490</v>
      </c>
      <c r="G14" s="29">
        <f>F14*4</f>
        <v>57960</v>
      </c>
      <c r="H14" s="6">
        <v>10200</v>
      </c>
      <c r="I14" s="6">
        <v>4280</v>
      </c>
      <c r="J14" s="6"/>
      <c r="K14" s="6">
        <v>10</v>
      </c>
      <c r="L14" s="6"/>
    </row>
    <row r="15" spans="1:12" x14ac:dyDescent="0.25">
      <c r="A15" s="45" t="s">
        <v>32</v>
      </c>
      <c r="B15" s="46">
        <v>5</v>
      </c>
      <c r="C15" s="2" t="s">
        <v>42</v>
      </c>
      <c r="D15" s="2">
        <v>1</v>
      </c>
      <c r="E15" s="2" t="s">
        <v>43</v>
      </c>
      <c r="F15" s="7">
        <v>32</v>
      </c>
      <c r="G15" s="29">
        <f>F15*4</f>
        <v>128</v>
      </c>
      <c r="H15" s="6"/>
      <c r="I15" s="6"/>
      <c r="J15" s="6">
        <v>32</v>
      </c>
      <c r="K15" s="6"/>
      <c r="L15" s="6"/>
    </row>
    <row r="16" spans="1:12" x14ac:dyDescent="0.25">
      <c r="A16" s="45" t="s">
        <v>32</v>
      </c>
      <c r="B16" s="46">
        <v>5</v>
      </c>
      <c r="C16" s="2" t="s">
        <v>42</v>
      </c>
      <c r="D16" s="2">
        <v>2</v>
      </c>
      <c r="E16" s="2" t="s">
        <v>44</v>
      </c>
      <c r="F16" s="7">
        <v>6</v>
      </c>
      <c r="G16" s="29">
        <f>F16*4</f>
        <v>24</v>
      </c>
      <c r="H16" s="6"/>
      <c r="I16" s="6"/>
      <c r="J16" s="6">
        <v>6</v>
      </c>
      <c r="K16" s="6"/>
      <c r="L16" s="6"/>
    </row>
    <row r="17" spans="1:12" x14ac:dyDescent="0.25">
      <c r="A17" s="45" t="s">
        <v>32</v>
      </c>
      <c r="B17" s="46">
        <v>5</v>
      </c>
      <c r="C17" s="2" t="s">
        <v>42</v>
      </c>
      <c r="D17" s="2">
        <v>3</v>
      </c>
      <c r="E17" s="2" t="s">
        <v>45</v>
      </c>
      <c r="F17" s="7">
        <v>903</v>
      </c>
      <c r="G17" s="29">
        <f>F17*4</f>
        <v>3612</v>
      </c>
      <c r="H17" s="6">
        <v>900</v>
      </c>
      <c r="I17" s="6"/>
      <c r="J17" s="6">
        <v>3</v>
      </c>
      <c r="K17" s="6"/>
      <c r="L17" s="6"/>
    </row>
    <row r="18" spans="1:12" x14ac:dyDescent="0.25">
      <c r="A18" s="45" t="s">
        <v>32</v>
      </c>
      <c r="B18" s="46">
        <v>5</v>
      </c>
      <c r="C18" s="2" t="s">
        <v>42</v>
      </c>
      <c r="D18" s="2">
        <v>4</v>
      </c>
      <c r="E18" s="2" t="s">
        <v>46</v>
      </c>
      <c r="F18" s="7">
        <v>1419</v>
      </c>
      <c r="G18" s="29">
        <f>F18*4</f>
        <v>5676</v>
      </c>
      <c r="H18" s="6">
        <v>180</v>
      </c>
      <c r="I18" s="6">
        <v>10</v>
      </c>
      <c r="J18" s="6">
        <v>1229</v>
      </c>
      <c r="K18" s="6"/>
      <c r="L18" s="6"/>
    </row>
    <row r="19" spans="1:12" x14ac:dyDescent="0.25">
      <c r="A19" s="45" t="s">
        <v>32</v>
      </c>
      <c r="B19" s="46">
        <v>5</v>
      </c>
      <c r="C19" s="2" t="s">
        <v>42</v>
      </c>
      <c r="D19" s="2">
        <v>5</v>
      </c>
      <c r="E19" s="2" t="s">
        <v>47</v>
      </c>
      <c r="F19" s="7">
        <v>20</v>
      </c>
      <c r="G19" s="29">
        <f>F19*4</f>
        <v>80</v>
      </c>
      <c r="H19" s="6"/>
      <c r="I19" s="6">
        <v>20</v>
      </c>
      <c r="J19" s="6"/>
      <c r="K19" s="6"/>
      <c r="L19" s="6"/>
    </row>
    <row r="20" spans="1:12" x14ac:dyDescent="0.25">
      <c r="A20" s="45" t="s">
        <v>32</v>
      </c>
      <c r="B20" s="46">
        <v>5</v>
      </c>
      <c r="C20" s="2" t="s">
        <v>42</v>
      </c>
      <c r="D20" s="2">
        <v>6</v>
      </c>
      <c r="E20" s="2" t="s">
        <v>48</v>
      </c>
      <c r="F20" s="7">
        <v>100</v>
      </c>
      <c r="G20" s="29">
        <f>F20*4</f>
        <v>400</v>
      </c>
      <c r="H20" s="6">
        <v>100</v>
      </c>
      <c r="I20" s="6"/>
      <c r="J20" s="6"/>
      <c r="K20" s="6"/>
      <c r="L20" s="6"/>
    </row>
    <row r="21" spans="1:12" x14ac:dyDescent="0.25">
      <c r="A21" s="45" t="s">
        <v>32</v>
      </c>
      <c r="B21" s="46">
        <v>5</v>
      </c>
      <c r="C21" s="2" t="s">
        <v>42</v>
      </c>
      <c r="D21" s="2">
        <v>7</v>
      </c>
      <c r="E21" s="2" t="s">
        <v>49</v>
      </c>
      <c r="F21" s="7">
        <v>2</v>
      </c>
      <c r="G21" s="29">
        <f>F21*4</f>
        <v>8</v>
      </c>
      <c r="H21" s="6"/>
      <c r="I21" s="6"/>
      <c r="J21" s="6">
        <v>2</v>
      </c>
      <c r="K21" s="6"/>
      <c r="L21" s="6"/>
    </row>
    <row r="22" spans="1:12" x14ac:dyDescent="0.25">
      <c r="A22" s="45" t="s">
        <v>32</v>
      </c>
      <c r="B22" s="46">
        <v>6</v>
      </c>
      <c r="C22" s="2" t="s">
        <v>50</v>
      </c>
      <c r="D22" s="2">
        <v>1</v>
      </c>
      <c r="E22" s="2" t="s">
        <v>51</v>
      </c>
      <c r="F22" s="7">
        <v>1300</v>
      </c>
      <c r="G22" s="29">
        <f>F22*4</f>
        <v>5200</v>
      </c>
      <c r="H22" s="6">
        <v>1300</v>
      </c>
      <c r="I22" s="6"/>
      <c r="J22" s="6"/>
      <c r="K22" s="6"/>
      <c r="L22" s="6"/>
    </row>
    <row r="23" spans="1:12" x14ac:dyDescent="0.25">
      <c r="A23" s="45" t="s">
        <v>32</v>
      </c>
      <c r="B23" s="46">
        <v>7</v>
      </c>
      <c r="C23" s="2" t="s">
        <v>52</v>
      </c>
      <c r="D23" s="2">
        <v>1</v>
      </c>
      <c r="E23" s="2" t="s">
        <v>53</v>
      </c>
      <c r="F23" s="7">
        <v>250</v>
      </c>
      <c r="G23" s="29">
        <f>F23*4</f>
        <v>1000</v>
      </c>
      <c r="H23" s="6">
        <v>250</v>
      </c>
      <c r="I23" s="6"/>
      <c r="J23" s="6"/>
      <c r="K23" s="6"/>
      <c r="L23" s="6"/>
    </row>
    <row r="24" spans="1:12" x14ac:dyDescent="0.25">
      <c r="A24" s="45" t="s">
        <v>32</v>
      </c>
      <c r="B24" s="46">
        <v>8</v>
      </c>
      <c r="C24" s="2" t="s">
        <v>54</v>
      </c>
      <c r="D24" s="2">
        <v>1</v>
      </c>
      <c r="E24" s="2" t="s">
        <v>55</v>
      </c>
      <c r="F24" s="7">
        <v>28</v>
      </c>
      <c r="G24" s="29">
        <f>F24*4</f>
        <v>112</v>
      </c>
      <c r="H24" s="6"/>
      <c r="I24" s="6">
        <v>28</v>
      </c>
      <c r="J24" s="6"/>
      <c r="K24" s="6"/>
      <c r="L24" s="6"/>
    </row>
    <row r="25" spans="1:12" x14ac:dyDescent="0.25">
      <c r="A25" s="45" t="s">
        <v>32</v>
      </c>
      <c r="B25" s="46">
        <v>9</v>
      </c>
      <c r="C25" s="2" t="s">
        <v>56</v>
      </c>
      <c r="D25" s="2">
        <v>1</v>
      </c>
      <c r="E25" s="2" t="s">
        <v>57</v>
      </c>
      <c r="F25" s="7">
        <v>6455</v>
      </c>
      <c r="G25" s="29">
        <f>F25*4</f>
        <v>25820</v>
      </c>
      <c r="H25" s="6">
        <v>6200</v>
      </c>
      <c r="I25" s="6"/>
      <c r="J25" s="6">
        <v>245</v>
      </c>
      <c r="K25" s="6">
        <v>10</v>
      </c>
      <c r="L25" s="6"/>
    </row>
    <row r="26" spans="1:12" x14ac:dyDescent="0.25">
      <c r="A26" s="45" t="s">
        <v>32</v>
      </c>
      <c r="B26" s="46">
        <v>9</v>
      </c>
      <c r="C26" s="2" t="s">
        <v>56</v>
      </c>
      <c r="D26" s="2">
        <v>2</v>
      </c>
      <c r="E26" s="2" t="s">
        <v>58</v>
      </c>
      <c r="F26" s="7">
        <v>5623</v>
      </c>
      <c r="G26" s="29">
        <f>F26*4</f>
        <v>22492</v>
      </c>
      <c r="H26" s="6">
        <v>3600</v>
      </c>
      <c r="I26" s="6">
        <v>1375</v>
      </c>
      <c r="J26" s="6">
        <v>648</v>
      </c>
      <c r="K26" s="6"/>
      <c r="L26" s="6"/>
    </row>
    <row r="27" spans="1:12" x14ac:dyDescent="0.25">
      <c r="A27" s="45" t="s">
        <v>32</v>
      </c>
      <c r="B27" s="46">
        <v>10</v>
      </c>
      <c r="C27" s="2" t="s">
        <v>59</v>
      </c>
      <c r="D27" s="2">
        <v>1</v>
      </c>
      <c r="E27" s="2" t="s">
        <v>60</v>
      </c>
      <c r="F27" s="7">
        <v>498</v>
      </c>
      <c r="G27" s="29">
        <f>F27*4</f>
        <v>1992</v>
      </c>
      <c r="H27" s="6">
        <v>350</v>
      </c>
      <c r="I27" s="6">
        <v>110</v>
      </c>
      <c r="J27" s="6">
        <v>38</v>
      </c>
      <c r="K27" s="6"/>
      <c r="L27" s="6"/>
    </row>
    <row r="28" spans="1:12" x14ac:dyDescent="0.25">
      <c r="A28" s="45" t="s">
        <v>32</v>
      </c>
      <c r="B28" s="46">
        <v>11</v>
      </c>
      <c r="C28" s="2" t="s">
        <v>61</v>
      </c>
      <c r="D28" s="2">
        <v>1</v>
      </c>
      <c r="E28" s="2" t="s">
        <v>62</v>
      </c>
      <c r="F28" s="7">
        <v>850</v>
      </c>
      <c r="G28" s="29">
        <f>F28*4</f>
        <v>3400</v>
      </c>
      <c r="H28" s="6">
        <v>850</v>
      </c>
      <c r="I28" s="6"/>
      <c r="J28" s="6"/>
      <c r="K28" s="6"/>
      <c r="L28" s="6"/>
    </row>
    <row r="29" spans="1:12" x14ac:dyDescent="0.25">
      <c r="A29" s="45" t="s">
        <v>32</v>
      </c>
      <c r="B29" s="46">
        <v>12</v>
      </c>
      <c r="C29" s="2" t="s">
        <v>63</v>
      </c>
      <c r="D29" s="2">
        <v>1</v>
      </c>
      <c r="E29" s="2" t="s">
        <v>64</v>
      </c>
      <c r="F29" s="7">
        <v>24539</v>
      </c>
      <c r="G29" s="29">
        <f>F29*4</f>
        <v>98156</v>
      </c>
      <c r="H29" s="6">
        <v>24500</v>
      </c>
      <c r="I29" s="6">
        <v>10</v>
      </c>
      <c r="J29" s="6">
        <v>29</v>
      </c>
      <c r="K29" s="6"/>
      <c r="L29" s="6"/>
    </row>
    <row r="30" spans="1:12" x14ac:dyDescent="0.25">
      <c r="A30" s="45" t="s">
        <v>32</v>
      </c>
      <c r="B30" s="46">
        <v>13</v>
      </c>
      <c r="C30" s="2" t="s">
        <v>65</v>
      </c>
      <c r="D30" s="2">
        <v>1</v>
      </c>
      <c r="E30" s="2" t="s">
        <v>66</v>
      </c>
      <c r="F30" s="7">
        <v>400</v>
      </c>
      <c r="G30" s="29">
        <f>F30*4</f>
        <v>1600</v>
      </c>
      <c r="H30" s="6">
        <v>400</v>
      </c>
      <c r="I30" s="6"/>
      <c r="J30" s="6"/>
      <c r="K30" s="6"/>
      <c r="L30" s="6"/>
    </row>
    <row r="31" spans="1:12" x14ac:dyDescent="0.25">
      <c r="A31" s="45" t="s">
        <v>32</v>
      </c>
      <c r="B31" s="46">
        <v>14</v>
      </c>
      <c r="C31" s="2" t="s">
        <v>67</v>
      </c>
      <c r="D31" s="2">
        <v>1</v>
      </c>
      <c r="E31" s="2" t="s">
        <v>68</v>
      </c>
      <c r="F31" s="7">
        <v>600</v>
      </c>
      <c r="G31" s="29">
        <f>F31*4</f>
        <v>2400</v>
      </c>
      <c r="H31" s="6">
        <v>600</v>
      </c>
      <c r="I31" s="6"/>
      <c r="J31" s="6"/>
      <c r="K31" s="6"/>
      <c r="L31" s="6"/>
    </row>
    <row r="32" spans="1:12" x14ac:dyDescent="0.25">
      <c r="A32" s="45" t="s">
        <v>32</v>
      </c>
      <c r="B32" s="46">
        <v>15</v>
      </c>
      <c r="C32" s="2" t="s">
        <v>69</v>
      </c>
      <c r="D32" s="2">
        <v>1</v>
      </c>
      <c r="E32" s="2" t="s">
        <v>70</v>
      </c>
      <c r="F32" s="7">
        <v>6943</v>
      </c>
      <c r="G32" s="29">
        <f>F32*4</f>
        <v>27772</v>
      </c>
      <c r="H32" s="6">
        <v>5200</v>
      </c>
      <c r="I32" s="6">
        <v>970</v>
      </c>
      <c r="J32" s="6">
        <v>773</v>
      </c>
      <c r="K32" s="6"/>
      <c r="L32" s="6"/>
    </row>
    <row r="33" spans="1:12" x14ac:dyDescent="0.25">
      <c r="A33" s="45" t="s">
        <v>32</v>
      </c>
      <c r="B33" s="46">
        <v>15</v>
      </c>
      <c r="C33" s="2" t="s">
        <v>69</v>
      </c>
      <c r="D33" s="2">
        <v>2</v>
      </c>
      <c r="E33" s="2" t="s">
        <v>66</v>
      </c>
      <c r="F33" s="7">
        <v>1300</v>
      </c>
      <c r="G33" s="29">
        <f>F33*4</f>
        <v>5200</v>
      </c>
      <c r="H33" s="6">
        <v>1300</v>
      </c>
      <c r="I33" s="6"/>
      <c r="J33" s="6"/>
      <c r="K33" s="6"/>
      <c r="L33" s="6"/>
    </row>
    <row r="34" spans="1:12" x14ac:dyDescent="0.25">
      <c r="A34" s="45" t="s">
        <v>32</v>
      </c>
      <c r="B34" s="46">
        <v>15</v>
      </c>
      <c r="C34" s="2" t="s">
        <v>69</v>
      </c>
      <c r="D34" s="2">
        <v>3</v>
      </c>
      <c r="E34" s="2" t="s">
        <v>71</v>
      </c>
      <c r="F34" s="7">
        <v>200</v>
      </c>
      <c r="G34" s="29">
        <f>F34*4</f>
        <v>800</v>
      </c>
      <c r="H34" s="6">
        <v>200</v>
      </c>
      <c r="I34" s="6"/>
      <c r="J34" s="6"/>
      <c r="K34" s="6"/>
      <c r="L34" s="6"/>
    </row>
    <row r="35" spans="1:12" x14ac:dyDescent="0.25">
      <c r="A35" s="45" t="s">
        <v>32</v>
      </c>
      <c r="B35" s="46">
        <v>16</v>
      </c>
      <c r="C35" s="2" t="s">
        <v>72</v>
      </c>
      <c r="D35" s="2">
        <v>1</v>
      </c>
      <c r="E35" s="2" t="s">
        <v>73</v>
      </c>
      <c r="F35" s="7">
        <v>100</v>
      </c>
      <c r="G35" s="29">
        <f>F35*4</f>
        <v>400</v>
      </c>
      <c r="H35" s="6">
        <v>100</v>
      </c>
      <c r="I35" s="6"/>
      <c r="J35" s="6"/>
      <c r="K35" s="6"/>
      <c r="L35" s="6"/>
    </row>
    <row r="36" spans="1:12" x14ac:dyDescent="0.25">
      <c r="A36" s="45" t="s">
        <v>32</v>
      </c>
      <c r="B36" s="46">
        <v>17</v>
      </c>
      <c r="C36" s="2" t="s">
        <v>72</v>
      </c>
      <c r="D36" s="2">
        <v>1</v>
      </c>
      <c r="E36" s="2" t="s">
        <v>74</v>
      </c>
      <c r="F36" s="7">
        <v>120</v>
      </c>
      <c r="G36" s="29">
        <f>F36*4</f>
        <v>480</v>
      </c>
      <c r="H36" s="6"/>
      <c r="I36" s="6">
        <v>120</v>
      </c>
      <c r="J36" s="6"/>
      <c r="K36" s="6"/>
      <c r="L36" s="6"/>
    </row>
    <row r="37" spans="1:12" x14ac:dyDescent="0.25">
      <c r="A37" s="45" t="s">
        <v>32</v>
      </c>
      <c r="B37" s="46">
        <v>18</v>
      </c>
      <c r="C37" s="2" t="s">
        <v>75</v>
      </c>
      <c r="D37" s="2">
        <v>1</v>
      </c>
      <c r="E37" s="2" t="s">
        <v>76</v>
      </c>
      <c r="F37" s="7">
        <v>280</v>
      </c>
      <c r="G37" s="29">
        <f>F37*4</f>
        <v>1120</v>
      </c>
      <c r="H37" s="6">
        <v>280</v>
      </c>
      <c r="I37" s="6"/>
      <c r="J37" s="6"/>
      <c r="K37" s="6"/>
      <c r="L37" s="6"/>
    </row>
    <row r="38" spans="1:12" x14ac:dyDescent="0.25">
      <c r="A38" s="45" t="s">
        <v>32</v>
      </c>
      <c r="B38" s="46">
        <v>19</v>
      </c>
      <c r="C38" s="2" t="s">
        <v>77</v>
      </c>
      <c r="D38" s="2">
        <v>1</v>
      </c>
      <c r="E38" s="2" t="s">
        <v>77</v>
      </c>
      <c r="F38" s="7">
        <v>569</v>
      </c>
      <c r="G38" s="29">
        <f>F38*4</f>
        <v>2276</v>
      </c>
      <c r="H38" s="6">
        <v>500</v>
      </c>
      <c r="I38" s="6"/>
      <c r="J38" s="6">
        <v>69</v>
      </c>
      <c r="K38" s="6"/>
      <c r="L38" s="6"/>
    </row>
    <row r="39" spans="1:12" x14ac:dyDescent="0.25">
      <c r="A39" s="45" t="s">
        <v>32</v>
      </c>
      <c r="B39" s="46">
        <v>20</v>
      </c>
      <c r="C39" s="2" t="s">
        <v>78</v>
      </c>
      <c r="D39" s="2">
        <v>1</v>
      </c>
      <c r="E39" s="2" t="s">
        <v>79</v>
      </c>
      <c r="F39" s="7">
        <v>300</v>
      </c>
      <c r="G39" s="29">
        <f>F39*4</f>
        <v>1200</v>
      </c>
      <c r="H39" s="6">
        <v>300</v>
      </c>
      <c r="I39" s="6"/>
      <c r="J39" s="6"/>
      <c r="K39" s="6"/>
      <c r="L39" s="6"/>
    </row>
    <row r="40" spans="1:12" x14ac:dyDescent="0.25">
      <c r="A40" s="45" t="s">
        <v>32</v>
      </c>
      <c r="B40" s="46">
        <v>20</v>
      </c>
      <c r="C40" s="2" t="s">
        <v>78</v>
      </c>
      <c r="D40" s="2">
        <v>2</v>
      </c>
      <c r="E40" s="2" t="s">
        <v>80</v>
      </c>
      <c r="F40" s="7">
        <v>42080</v>
      </c>
      <c r="G40" s="29">
        <f>F40*4</f>
        <v>168320</v>
      </c>
      <c r="H40" s="6">
        <v>36000</v>
      </c>
      <c r="I40" s="6">
        <v>5470</v>
      </c>
      <c r="J40" s="6">
        <v>610</v>
      </c>
      <c r="K40" s="6"/>
      <c r="L40" s="6"/>
    </row>
    <row r="41" spans="1:12" x14ac:dyDescent="0.25">
      <c r="A41" s="45" t="s">
        <v>32</v>
      </c>
      <c r="B41" s="46">
        <v>20</v>
      </c>
      <c r="C41" s="2" t="s">
        <v>78</v>
      </c>
      <c r="D41" s="2">
        <v>3</v>
      </c>
      <c r="E41" s="2" t="s">
        <v>81</v>
      </c>
      <c r="F41" s="7">
        <v>18736</v>
      </c>
      <c r="G41" s="29">
        <f>F41*4</f>
        <v>74944</v>
      </c>
      <c r="H41" s="6">
        <v>17800</v>
      </c>
      <c r="I41" s="6"/>
      <c r="J41" s="6">
        <v>936</v>
      </c>
      <c r="K41" s="6"/>
      <c r="L41" s="6"/>
    </row>
    <row r="42" spans="1:12" x14ac:dyDescent="0.25">
      <c r="A42" s="45" t="s">
        <v>32</v>
      </c>
      <c r="B42" s="46">
        <v>20</v>
      </c>
      <c r="C42" s="2" t="s">
        <v>78</v>
      </c>
      <c r="D42" s="2">
        <v>4</v>
      </c>
      <c r="E42" s="2" t="s">
        <v>82</v>
      </c>
      <c r="F42" s="7">
        <v>650</v>
      </c>
      <c r="G42" s="29">
        <f>F42*4</f>
        <v>2600</v>
      </c>
      <c r="H42" s="6">
        <v>650</v>
      </c>
      <c r="I42" s="6"/>
      <c r="J42" s="6"/>
      <c r="K42" s="6"/>
      <c r="L42" s="6"/>
    </row>
    <row r="43" spans="1:12" x14ac:dyDescent="0.25">
      <c r="A43" s="45" t="s">
        <v>32</v>
      </c>
      <c r="B43" s="46">
        <v>20</v>
      </c>
      <c r="C43" s="2" t="s">
        <v>78</v>
      </c>
      <c r="D43" s="2">
        <v>5</v>
      </c>
      <c r="E43" s="2" t="s">
        <v>83</v>
      </c>
      <c r="F43" s="7">
        <v>780</v>
      </c>
      <c r="G43" s="29">
        <f>F43*4</f>
        <v>3120</v>
      </c>
      <c r="H43" s="6"/>
      <c r="I43" s="6">
        <v>780</v>
      </c>
      <c r="J43" s="6"/>
      <c r="K43" s="6"/>
      <c r="L43" s="6"/>
    </row>
    <row r="44" spans="1:12" x14ac:dyDescent="0.25">
      <c r="A44" s="45" t="s">
        <v>32</v>
      </c>
      <c r="B44" s="46">
        <v>21</v>
      </c>
      <c r="C44" s="2" t="s">
        <v>78</v>
      </c>
      <c r="D44" s="2">
        <v>1</v>
      </c>
      <c r="E44" s="2" t="s">
        <v>84</v>
      </c>
      <c r="F44" s="7">
        <v>300</v>
      </c>
      <c r="G44" s="29">
        <f>F44*4</f>
        <v>1200</v>
      </c>
      <c r="H44" s="6">
        <v>300</v>
      </c>
      <c r="I44" s="6"/>
      <c r="J44" s="6"/>
      <c r="K44" s="6"/>
      <c r="L44" s="6"/>
    </row>
    <row r="45" spans="1:12" x14ac:dyDescent="0.25">
      <c r="A45" s="45" t="s">
        <v>32</v>
      </c>
      <c r="B45" s="46">
        <v>22</v>
      </c>
      <c r="C45" s="2" t="s">
        <v>85</v>
      </c>
      <c r="D45" s="2">
        <v>1</v>
      </c>
      <c r="E45" s="2" t="s">
        <v>86</v>
      </c>
      <c r="F45" s="7">
        <v>8000</v>
      </c>
      <c r="G45" s="29">
        <f>F45*4</f>
        <v>32000</v>
      </c>
      <c r="H45" s="6">
        <v>8000</v>
      </c>
      <c r="I45" s="6"/>
      <c r="J45" s="6"/>
      <c r="K45" s="6"/>
      <c r="L45" s="6"/>
    </row>
    <row r="46" spans="1:12" x14ac:dyDescent="0.25">
      <c r="A46" s="45" t="s">
        <v>32</v>
      </c>
      <c r="B46" s="46">
        <v>23</v>
      </c>
      <c r="C46" s="2" t="s">
        <v>87</v>
      </c>
      <c r="D46" s="2">
        <v>1</v>
      </c>
      <c r="E46" s="2" t="s">
        <v>88</v>
      </c>
      <c r="F46" s="7">
        <v>1300</v>
      </c>
      <c r="G46" s="29">
        <f>F46*4</f>
        <v>5200</v>
      </c>
      <c r="H46" s="6">
        <v>1300</v>
      </c>
      <c r="I46" s="6"/>
      <c r="J46" s="6"/>
      <c r="K46" s="6"/>
      <c r="L46" s="6"/>
    </row>
    <row r="47" spans="1:12" x14ac:dyDescent="0.25">
      <c r="A47" s="45" t="s">
        <v>32</v>
      </c>
      <c r="B47" s="46">
        <v>24</v>
      </c>
      <c r="C47" s="2" t="s">
        <v>89</v>
      </c>
      <c r="D47" s="2">
        <v>1</v>
      </c>
      <c r="E47" s="2" t="s">
        <v>90</v>
      </c>
      <c r="F47" s="7">
        <v>1500</v>
      </c>
      <c r="G47" s="29">
        <f>F47*4</f>
        <v>6000</v>
      </c>
      <c r="H47" s="6">
        <v>1500</v>
      </c>
      <c r="I47" s="6"/>
      <c r="J47" s="6"/>
      <c r="K47" s="6"/>
      <c r="L47" s="6"/>
    </row>
    <row r="48" spans="1:12" x14ac:dyDescent="0.25">
      <c r="A48" s="45" t="s">
        <v>32</v>
      </c>
      <c r="B48" s="46">
        <v>24</v>
      </c>
      <c r="C48" s="2" t="s">
        <v>89</v>
      </c>
      <c r="D48" s="2">
        <v>2</v>
      </c>
      <c r="E48" s="2" t="s">
        <v>91</v>
      </c>
      <c r="F48" s="7">
        <v>2400</v>
      </c>
      <c r="G48" s="29">
        <f>F48*4</f>
        <v>9600</v>
      </c>
      <c r="H48" s="6">
        <v>2400</v>
      </c>
      <c r="I48" s="6"/>
      <c r="J48" s="6"/>
      <c r="K48" s="6"/>
      <c r="L48" s="6"/>
    </row>
    <row r="49" spans="1:12" x14ac:dyDescent="0.25">
      <c r="A49" s="45" t="s">
        <v>32</v>
      </c>
      <c r="B49" s="46">
        <v>25</v>
      </c>
      <c r="C49" s="2" t="s">
        <v>92</v>
      </c>
      <c r="D49" s="2">
        <v>1</v>
      </c>
      <c r="E49" s="2" t="s">
        <v>93</v>
      </c>
      <c r="F49" s="7">
        <v>1650</v>
      </c>
      <c r="G49" s="29">
        <f>F49*4</f>
        <v>6600</v>
      </c>
      <c r="H49" s="6">
        <v>1650</v>
      </c>
      <c r="I49" s="6"/>
      <c r="J49" s="6"/>
      <c r="K49" s="6"/>
      <c r="L49" s="6"/>
    </row>
    <row r="50" spans="1:12" x14ac:dyDescent="0.25">
      <c r="A50" s="45" t="s">
        <v>32</v>
      </c>
      <c r="B50" s="46">
        <v>26</v>
      </c>
      <c r="C50" s="2" t="s">
        <v>94</v>
      </c>
      <c r="D50" s="2">
        <v>1</v>
      </c>
      <c r="E50" s="2" t="s">
        <v>95</v>
      </c>
      <c r="F50" s="7">
        <v>990</v>
      </c>
      <c r="G50" s="29">
        <f>F50*4</f>
        <v>3960</v>
      </c>
      <c r="H50" s="6">
        <v>750</v>
      </c>
      <c r="I50" s="6">
        <v>240</v>
      </c>
      <c r="J50" s="6"/>
      <c r="K50" s="6"/>
      <c r="L50" s="6"/>
    </row>
    <row r="51" spans="1:12" x14ac:dyDescent="0.25">
      <c r="A51" s="45" t="s">
        <v>32</v>
      </c>
      <c r="B51" s="46">
        <v>26</v>
      </c>
      <c r="C51" s="2" t="s">
        <v>94</v>
      </c>
      <c r="D51" s="2">
        <v>2</v>
      </c>
      <c r="E51" s="2" t="s">
        <v>71</v>
      </c>
      <c r="F51" s="7">
        <v>200</v>
      </c>
      <c r="G51" s="29">
        <f>F51*4</f>
        <v>800</v>
      </c>
      <c r="H51" s="6">
        <v>200</v>
      </c>
      <c r="I51" s="6"/>
      <c r="J51" s="6"/>
      <c r="K51" s="6"/>
      <c r="L51" s="6"/>
    </row>
    <row r="52" spans="1:12" x14ac:dyDescent="0.25">
      <c r="A52" s="45" t="s">
        <v>32</v>
      </c>
      <c r="B52" s="46">
        <v>27</v>
      </c>
      <c r="C52" s="2" t="s">
        <v>96</v>
      </c>
      <c r="D52" s="2">
        <v>1</v>
      </c>
      <c r="E52" s="2" t="s">
        <v>97</v>
      </c>
      <c r="F52" s="7">
        <v>6408</v>
      </c>
      <c r="G52" s="29">
        <f>F52*4</f>
        <v>25632</v>
      </c>
      <c r="H52" s="6">
        <v>6000</v>
      </c>
      <c r="I52" s="6"/>
      <c r="J52" s="6">
        <v>408</v>
      </c>
      <c r="K52" s="6"/>
      <c r="L52" s="6"/>
    </row>
    <row r="53" spans="1:12" x14ac:dyDescent="0.25">
      <c r="A53" s="45" t="s">
        <v>32</v>
      </c>
      <c r="B53" s="46">
        <v>27</v>
      </c>
      <c r="C53" s="2" t="s">
        <v>96</v>
      </c>
      <c r="D53" s="2">
        <v>2</v>
      </c>
      <c r="E53" s="2" t="s">
        <v>98</v>
      </c>
      <c r="F53" s="7">
        <v>18594</v>
      </c>
      <c r="G53" s="29">
        <f>F53*4</f>
        <v>74376</v>
      </c>
      <c r="H53" s="6">
        <v>15500</v>
      </c>
      <c r="I53" s="6">
        <v>2050</v>
      </c>
      <c r="J53" s="6">
        <v>1044</v>
      </c>
      <c r="K53" s="6"/>
      <c r="L53" s="6"/>
    </row>
    <row r="54" spans="1:12" x14ac:dyDescent="0.25">
      <c r="A54" s="45" t="s">
        <v>32</v>
      </c>
      <c r="B54" s="46">
        <v>28</v>
      </c>
      <c r="C54" s="2" t="s">
        <v>99</v>
      </c>
      <c r="D54" s="2">
        <v>1</v>
      </c>
      <c r="E54" s="2" t="s">
        <v>100</v>
      </c>
      <c r="F54" s="7">
        <v>5405</v>
      </c>
      <c r="G54" s="29">
        <f>F54*4</f>
        <v>21620</v>
      </c>
      <c r="H54" s="6">
        <v>5000</v>
      </c>
      <c r="I54" s="6">
        <v>350</v>
      </c>
      <c r="J54" s="6">
        <v>55</v>
      </c>
      <c r="K54" s="6"/>
      <c r="L54" s="6"/>
    </row>
    <row r="55" spans="1:12" x14ac:dyDescent="0.25">
      <c r="A55" s="45" t="s">
        <v>101</v>
      </c>
      <c r="B55" s="46">
        <v>29</v>
      </c>
      <c r="C55" s="2" t="s">
        <v>102</v>
      </c>
      <c r="D55" s="2">
        <v>1</v>
      </c>
      <c r="E55" s="2" t="s">
        <v>103</v>
      </c>
      <c r="F55" s="7">
        <v>3300</v>
      </c>
      <c r="G55" s="29">
        <f>F55*4</f>
        <v>13200</v>
      </c>
      <c r="H55" s="6">
        <v>3300</v>
      </c>
      <c r="I55" s="6"/>
      <c r="J55" s="6"/>
      <c r="K55" s="6"/>
      <c r="L55" s="6"/>
    </row>
    <row r="56" spans="1:12" x14ac:dyDescent="0.25">
      <c r="A56" s="45" t="s">
        <v>101</v>
      </c>
      <c r="B56" s="46">
        <v>30</v>
      </c>
      <c r="C56" s="2" t="s">
        <v>104</v>
      </c>
      <c r="D56" s="2">
        <v>1</v>
      </c>
      <c r="E56" s="2" t="s">
        <v>104</v>
      </c>
      <c r="F56" s="7">
        <v>3000</v>
      </c>
      <c r="G56" s="29">
        <f>F56*4</f>
        <v>12000</v>
      </c>
      <c r="H56" s="6">
        <v>3000</v>
      </c>
      <c r="I56" s="6"/>
      <c r="J56" s="6"/>
      <c r="K56" s="6"/>
      <c r="L56" s="6"/>
    </row>
    <row r="57" spans="1:12" x14ac:dyDescent="0.25">
      <c r="A57" s="45" t="s">
        <v>101</v>
      </c>
      <c r="B57" s="46">
        <v>31</v>
      </c>
      <c r="C57" s="2" t="s">
        <v>105</v>
      </c>
      <c r="D57" s="2">
        <v>1</v>
      </c>
      <c r="E57" s="2" t="s">
        <v>106</v>
      </c>
      <c r="F57" s="7">
        <v>270</v>
      </c>
      <c r="G57" s="29">
        <f>F57*4</f>
        <v>1080</v>
      </c>
      <c r="H57" s="6">
        <v>270</v>
      </c>
      <c r="I57" s="6"/>
      <c r="J57" s="6"/>
      <c r="K57" s="6"/>
      <c r="L57" s="6"/>
    </row>
    <row r="58" spans="1:12" x14ac:dyDescent="0.25">
      <c r="A58" s="45" t="s">
        <v>101</v>
      </c>
      <c r="B58" s="46">
        <v>31</v>
      </c>
      <c r="C58" s="2" t="s">
        <v>105</v>
      </c>
      <c r="D58" s="2">
        <v>2</v>
      </c>
      <c r="E58" s="2" t="s">
        <v>107</v>
      </c>
      <c r="F58" s="7">
        <v>40</v>
      </c>
      <c r="G58" s="29">
        <f>F58*4</f>
        <v>160</v>
      </c>
      <c r="H58" s="6">
        <v>40</v>
      </c>
      <c r="I58" s="6"/>
      <c r="J58" s="6"/>
      <c r="K58" s="6"/>
      <c r="L58" s="6"/>
    </row>
    <row r="59" spans="1:12" x14ac:dyDescent="0.25">
      <c r="A59" s="45" t="s">
        <v>101</v>
      </c>
      <c r="B59" s="46">
        <v>32</v>
      </c>
      <c r="C59" s="2" t="s">
        <v>108</v>
      </c>
      <c r="D59" s="2">
        <v>1</v>
      </c>
      <c r="E59" s="2" t="s">
        <v>108</v>
      </c>
      <c r="F59" s="7">
        <v>350</v>
      </c>
      <c r="G59" s="29">
        <f>F59*4</f>
        <v>1400</v>
      </c>
      <c r="H59" s="6">
        <v>350</v>
      </c>
      <c r="I59" s="6"/>
      <c r="J59" s="6"/>
      <c r="K59" s="6"/>
      <c r="L59" s="6"/>
    </row>
    <row r="60" spans="1:12" x14ac:dyDescent="0.25">
      <c r="A60" s="45" t="s">
        <v>101</v>
      </c>
      <c r="B60" s="46">
        <v>33</v>
      </c>
      <c r="C60" s="2" t="s">
        <v>109</v>
      </c>
      <c r="D60" s="2">
        <v>1</v>
      </c>
      <c r="E60" s="2" t="s">
        <v>110</v>
      </c>
      <c r="F60" s="7">
        <v>280</v>
      </c>
      <c r="G60" s="29">
        <f>F60*4</f>
        <v>1120</v>
      </c>
      <c r="H60" s="6"/>
      <c r="I60" s="6">
        <v>280</v>
      </c>
      <c r="J60" s="6"/>
      <c r="K60" s="6"/>
      <c r="L60" s="6"/>
    </row>
    <row r="61" spans="1:12" x14ac:dyDescent="0.25">
      <c r="A61" s="45" t="s">
        <v>101</v>
      </c>
      <c r="B61" s="46">
        <v>34</v>
      </c>
      <c r="C61" s="2" t="s">
        <v>111</v>
      </c>
      <c r="D61" s="2">
        <v>1</v>
      </c>
      <c r="E61" s="2" t="s">
        <v>111</v>
      </c>
      <c r="F61" s="7">
        <v>170</v>
      </c>
      <c r="G61" s="29">
        <f>F61*4</f>
        <v>680</v>
      </c>
      <c r="H61" s="6"/>
      <c r="I61" s="6">
        <v>170</v>
      </c>
      <c r="J61" s="6"/>
      <c r="K61" s="6"/>
      <c r="L61" s="6"/>
    </row>
    <row r="62" spans="1:12" x14ac:dyDescent="0.25">
      <c r="A62" s="45" t="s">
        <v>101</v>
      </c>
      <c r="B62" s="46">
        <v>35</v>
      </c>
      <c r="C62" s="2" t="s">
        <v>112</v>
      </c>
      <c r="D62" s="2">
        <v>1</v>
      </c>
      <c r="E62" s="2" t="s">
        <v>112</v>
      </c>
      <c r="F62" s="7">
        <v>770</v>
      </c>
      <c r="G62" s="29">
        <f>F62*4</f>
        <v>3080</v>
      </c>
      <c r="H62" s="6"/>
      <c r="I62" s="6">
        <v>770</v>
      </c>
      <c r="J62" s="6"/>
      <c r="K62" s="6"/>
      <c r="L62" s="6"/>
    </row>
    <row r="63" spans="1:12" x14ac:dyDescent="0.25">
      <c r="A63" s="45" t="s">
        <v>101</v>
      </c>
      <c r="B63" s="46">
        <v>36</v>
      </c>
      <c r="C63" s="2" t="s">
        <v>113</v>
      </c>
      <c r="D63" s="2">
        <v>1</v>
      </c>
      <c r="E63" s="2" t="s">
        <v>113</v>
      </c>
      <c r="F63" s="7">
        <v>700</v>
      </c>
      <c r="G63" s="29">
        <f>F63*4</f>
        <v>2800</v>
      </c>
      <c r="H63" s="6">
        <v>700</v>
      </c>
      <c r="I63" s="6"/>
      <c r="J63" s="6"/>
      <c r="K63" s="6"/>
      <c r="L63" s="6"/>
    </row>
    <row r="64" spans="1:12" x14ac:dyDescent="0.25">
      <c r="A64" s="45" t="s">
        <v>101</v>
      </c>
      <c r="B64" s="46">
        <v>37</v>
      </c>
      <c r="C64" s="2" t="s">
        <v>114</v>
      </c>
      <c r="D64" s="2">
        <v>1</v>
      </c>
      <c r="E64" s="2" t="s">
        <v>114</v>
      </c>
      <c r="F64" s="7">
        <v>1500</v>
      </c>
      <c r="G64" s="29">
        <f>F64*4</f>
        <v>6000</v>
      </c>
      <c r="H64" s="6">
        <v>1500</v>
      </c>
      <c r="I64" s="6"/>
      <c r="J64" s="6"/>
      <c r="K64" s="6"/>
      <c r="L64" s="6"/>
    </row>
    <row r="65" spans="1:12" x14ac:dyDescent="0.25">
      <c r="A65" s="45" t="s">
        <v>101</v>
      </c>
      <c r="B65" s="46">
        <v>38</v>
      </c>
      <c r="C65" s="2" t="s">
        <v>115</v>
      </c>
      <c r="D65" s="2">
        <v>1</v>
      </c>
      <c r="E65" s="2" t="s">
        <v>115</v>
      </c>
      <c r="F65" s="7">
        <v>600</v>
      </c>
      <c r="G65" s="29">
        <f>F65*4</f>
        <v>2400</v>
      </c>
      <c r="H65" s="6"/>
      <c r="I65" s="6">
        <v>600</v>
      </c>
      <c r="J65" s="6"/>
      <c r="K65" s="6"/>
      <c r="L65" s="6"/>
    </row>
    <row r="66" spans="1:12" x14ac:dyDescent="0.25">
      <c r="A66" s="45" t="s">
        <v>101</v>
      </c>
      <c r="B66" s="46">
        <v>39</v>
      </c>
      <c r="C66" s="2" t="s">
        <v>116</v>
      </c>
      <c r="D66" s="2">
        <v>1</v>
      </c>
      <c r="E66" s="2" t="s">
        <v>116</v>
      </c>
      <c r="F66" s="7">
        <v>100</v>
      </c>
      <c r="G66" s="29">
        <f>F66*4</f>
        <v>400</v>
      </c>
      <c r="H66" s="6"/>
      <c r="I66" s="6">
        <v>100</v>
      </c>
      <c r="J66" s="6"/>
      <c r="K66" s="6"/>
      <c r="L66" s="6"/>
    </row>
    <row r="67" spans="1:12" x14ac:dyDescent="0.25">
      <c r="A67" s="45" t="s">
        <v>101</v>
      </c>
      <c r="B67" s="46">
        <v>40</v>
      </c>
      <c r="C67" s="2" t="s">
        <v>117</v>
      </c>
      <c r="D67" s="2">
        <v>1</v>
      </c>
      <c r="E67" s="2" t="s">
        <v>117</v>
      </c>
      <c r="F67" s="7">
        <v>2822</v>
      </c>
      <c r="G67" s="29">
        <f>F67*4</f>
        <v>11288</v>
      </c>
      <c r="H67" s="6">
        <v>2000</v>
      </c>
      <c r="I67" s="6">
        <v>480</v>
      </c>
      <c r="J67" s="6">
        <v>342</v>
      </c>
      <c r="K67" s="6"/>
      <c r="L67" s="6"/>
    </row>
    <row r="68" spans="1:12" x14ac:dyDescent="0.25">
      <c r="A68" s="45" t="s">
        <v>101</v>
      </c>
      <c r="B68" s="46">
        <v>41</v>
      </c>
      <c r="C68" s="2" t="s">
        <v>118</v>
      </c>
      <c r="D68" s="2">
        <v>1</v>
      </c>
      <c r="E68" s="2" t="s">
        <v>118</v>
      </c>
      <c r="F68" s="7">
        <v>406</v>
      </c>
      <c r="G68" s="29">
        <f>F68*4</f>
        <v>1624</v>
      </c>
      <c r="H68" s="6"/>
      <c r="I68" s="6"/>
      <c r="J68" s="6">
        <v>406</v>
      </c>
      <c r="K68" s="6"/>
      <c r="L68" s="6"/>
    </row>
    <row r="69" spans="1:12" x14ac:dyDescent="0.25">
      <c r="A69" s="45" t="s">
        <v>101</v>
      </c>
      <c r="B69" s="46">
        <v>42</v>
      </c>
      <c r="C69" s="2" t="s">
        <v>119</v>
      </c>
      <c r="D69" s="2">
        <v>1</v>
      </c>
      <c r="E69" s="2" t="s">
        <v>119</v>
      </c>
      <c r="F69" s="7">
        <v>800</v>
      </c>
      <c r="G69" s="29">
        <f>F69*4</f>
        <v>3200</v>
      </c>
      <c r="H69" s="6">
        <v>800</v>
      </c>
      <c r="I69" s="6"/>
      <c r="J69" s="6"/>
      <c r="K69" s="6"/>
      <c r="L69" s="6"/>
    </row>
    <row r="70" spans="1:12" x14ac:dyDescent="0.25">
      <c r="A70" s="45" t="s">
        <v>101</v>
      </c>
      <c r="B70" s="46">
        <v>43</v>
      </c>
      <c r="C70" s="2" t="s">
        <v>120</v>
      </c>
      <c r="D70" s="2">
        <v>1</v>
      </c>
      <c r="E70" s="2" t="s">
        <v>120</v>
      </c>
      <c r="F70" s="7">
        <v>550</v>
      </c>
      <c r="G70" s="29">
        <f>F70*4</f>
        <v>2200</v>
      </c>
      <c r="H70" s="6">
        <v>550</v>
      </c>
      <c r="I70" s="6"/>
      <c r="J70" s="6"/>
      <c r="K70" s="6"/>
      <c r="L70" s="6"/>
    </row>
    <row r="71" spans="1:12" x14ac:dyDescent="0.25">
      <c r="A71" s="45" t="s">
        <v>101</v>
      </c>
      <c r="B71" s="46">
        <v>44</v>
      </c>
      <c r="C71" s="2" t="s">
        <v>121</v>
      </c>
      <c r="D71" s="2">
        <v>1</v>
      </c>
      <c r="E71" s="2" t="s">
        <v>121</v>
      </c>
      <c r="F71" s="7">
        <v>110</v>
      </c>
      <c r="G71" s="29">
        <f>F71*4</f>
        <v>440</v>
      </c>
      <c r="H71" s="6"/>
      <c r="I71" s="6">
        <v>110</v>
      </c>
      <c r="J71" s="6"/>
      <c r="K71" s="6"/>
      <c r="L71" s="6"/>
    </row>
    <row r="72" spans="1:12" x14ac:dyDescent="0.25">
      <c r="A72" s="45" t="s">
        <v>101</v>
      </c>
      <c r="B72" s="46">
        <v>45</v>
      </c>
      <c r="C72" s="2" t="s">
        <v>122</v>
      </c>
      <c r="D72" s="2">
        <v>1</v>
      </c>
      <c r="E72" s="2" t="s">
        <v>122</v>
      </c>
      <c r="F72" s="7">
        <v>60</v>
      </c>
      <c r="G72" s="29">
        <f>F72*4</f>
        <v>240</v>
      </c>
      <c r="H72" s="6"/>
      <c r="I72" s="6"/>
      <c r="J72" s="6">
        <v>60</v>
      </c>
      <c r="K72" s="6"/>
      <c r="L72" s="6"/>
    </row>
    <row r="73" spans="1:12" x14ac:dyDescent="0.25">
      <c r="A73" s="45" t="s">
        <v>101</v>
      </c>
      <c r="B73" s="46">
        <v>46</v>
      </c>
      <c r="C73" s="2" t="s">
        <v>123</v>
      </c>
      <c r="D73" s="2">
        <v>1</v>
      </c>
      <c r="E73" s="2" t="s">
        <v>124</v>
      </c>
      <c r="F73" s="7">
        <v>770</v>
      </c>
      <c r="G73" s="29">
        <f>F73*4</f>
        <v>3080</v>
      </c>
      <c r="H73" s="6">
        <v>770</v>
      </c>
      <c r="I73" s="6"/>
      <c r="J73" s="6"/>
      <c r="K73" s="6"/>
      <c r="L73" s="6"/>
    </row>
    <row r="74" spans="1:12" x14ac:dyDescent="0.25">
      <c r="A74" s="45" t="s">
        <v>101</v>
      </c>
      <c r="B74" s="46">
        <v>47</v>
      </c>
      <c r="C74" s="2" t="s">
        <v>125</v>
      </c>
      <c r="D74" s="2">
        <v>1</v>
      </c>
      <c r="E74" s="2" t="s">
        <v>125</v>
      </c>
      <c r="F74" s="7">
        <v>540</v>
      </c>
      <c r="G74" s="29">
        <f>F74*4</f>
        <v>2160</v>
      </c>
      <c r="H74" s="6">
        <v>530</v>
      </c>
      <c r="I74" s="6">
        <v>10</v>
      </c>
      <c r="J74" s="6"/>
      <c r="K74" s="6"/>
      <c r="L74" s="6"/>
    </row>
    <row r="75" spans="1:12" x14ac:dyDescent="0.25">
      <c r="A75" s="45" t="s">
        <v>101</v>
      </c>
      <c r="B75" s="46">
        <v>48</v>
      </c>
      <c r="C75" s="2" t="s">
        <v>126</v>
      </c>
      <c r="D75" s="2">
        <v>1</v>
      </c>
      <c r="E75" s="2" t="s">
        <v>127</v>
      </c>
      <c r="F75" s="7">
        <v>2100</v>
      </c>
      <c r="G75" s="29">
        <f>F75*4</f>
        <v>8400</v>
      </c>
      <c r="H75" s="6">
        <v>2100</v>
      </c>
      <c r="I75" s="6"/>
      <c r="J75" s="6"/>
      <c r="K75" s="6"/>
      <c r="L75" s="6"/>
    </row>
    <row r="76" spans="1:12" x14ac:dyDescent="0.25">
      <c r="A76" s="45" t="s">
        <v>101</v>
      </c>
      <c r="B76" s="46">
        <v>49</v>
      </c>
      <c r="C76" s="2" t="s">
        <v>128</v>
      </c>
      <c r="D76" s="2">
        <v>1</v>
      </c>
      <c r="E76" s="2" t="s">
        <v>128</v>
      </c>
      <c r="F76" s="7">
        <v>80</v>
      </c>
      <c r="G76" s="29">
        <f>F76*4</f>
        <v>320</v>
      </c>
      <c r="H76" s="6">
        <v>80</v>
      </c>
      <c r="I76" s="6"/>
      <c r="J76" s="6"/>
      <c r="K76" s="6"/>
      <c r="L76" s="6"/>
    </row>
    <row r="77" spans="1:12" x14ac:dyDescent="0.25">
      <c r="A77" s="45" t="s">
        <v>101</v>
      </c>
      <c r="B77" s="46">
        <v>50</v>
      </c>
      <c r="C77" s="2" t="s">
        <v>129</v>
      </c>
      <c r="D77" s="2">
        <v>1</v>
      </c>
      <c r="E77" s="2" t="s">
        <v>129</v>
      </c>
      <c r="F77" s="7">
        <v>840</v>
      </c>
      <c r="G77" s="29">
        <f>F77*4</f>
        <v>3360</v>
      </c>
      <c r="H77" s="6">
        <v>840</v>
      </c>
      <c r="I77" s="6"/>
      <c r="J77" s="6"/>
      <c r="K77" s="6"/>
      <c r="L77" s="6"/>
    </row>
    <row r="78" spans="1:12" x14ac:dyDescent="0.25">
      <c r="A78" s="45" t="s">
        <v>101</v>
      </c>
      <c r="B78" s="46">
        <v>51</v>
      </c>
      <c r="C78" s="2" t="s">
        <v>130</v>
      </c>
      <c r="D78" s="2">
        <v>1</v>
      </c>
      <c r="E78" s="2" t="s">
        <v>131</v>
      </c>
      <c r="F78" s="7">
        <v>1394</v>
      </c>
      <c r="G78" s="29">
        <f>F78*4</f>
        <v>5576</v>
      </c>
      <c r="H78" s="6">
        <v>1350</v>
      </c>
      <c r="I78" s="6"/>
      <c r="J78" s="6">
        <v>44</v>
      </c>
      <c r="K78" s="6"/>
      <c r="L78" s="6"/>
    </row>
    <row r="79" spans="1:12" x14ac:dyDescent="0.25">
      <c r="A79" s="45" t="s">
        <v>101</v>
      </c>
      <c r="B79" s="46">
        <v>52</v>
      </c>
      <c r="C79" s="2" t="s">
        <v>132</v>
      </c>
      <c r="D79" s="2">
        <v>1</v>
      </c>
      <c r="E79" s="2" t="s">
        <v>132</v>
      </c>
      <c r="F79" s="7">
        <v>450</v>
      </c>
      <c r="G79" s="29">
        <f>F79*4</f>
        <v>1800</v>
      </c>
      <c r="H79" s="6"/>
      <c r="I79" s="6">
        <v>450</v>
      </c>
      <c r="J79" s="6"/>
      <c r="K79" s="6"/>
      <c r="L79" s="6"/>
    </row>
    <row r="80" spans="1:12" x14ac:dyDescent="0.25">
      <c r="A80" s="45" t="s">
        <v>101</v>
      </c>
      <c r="B80" s="46">
        <v>53</v>
      </c>
      <c r="C80" s="2" t="s">
        <v>133</v>
      </c>
      <c r="D80" s="2">
        <v>1</v>
      </c>
      <c r="E80" s="2" t="s">
        <v>133</v>
      </c>
      <c r="F80" s="7">
        <v>173</v>
      </c>
      <c r="G80" s="29">
        <f>F80*4</f>
        <v>692</v>
      </c>
      <c r="H80" s="6">
        <v>150</v>
      </c>
      <c r="I80" s="6"/>
      <c r="J80" s="6">
        <v>23</v>
      </c>
      <c r="K80" s="6"/>
      <c r="L80" s="6"/>
    </row>
    <row r="81" spans="1:12" x14ac:dyDescent="0.25">
      <c r="A81" s="45" t="s">
        <v>101</v>
      </c>
      <c r="B81" s="46">
        <v>54</v>
      </c>
      <c r="C81" s="2" t="s">
        <v>134</v>
      </c>
      <c r="D81" s="2">
        <v>1</v>
      </c>
      <c r="E81" s="2" t="s">
        <v>134</v>
      </c>
      <c r="F81" s="7">
        <v>220</v>
      </c>
      <c r="G81" s="29">
        <f>F81*4</f>
        <v>880</v>
      </c>
      <c r="H81" s="6"/>
      <c r="I81" s="6"/>
      <c r="J81" s="6">
        <v>220</v>
      </c>
      <c r="K81" s="6"/>
      <c r="L81" s="6"/>
    </row>
    <row r="82" spans="1:12" x14ac:dyDescent="0.25">
      <c r="A82" s="45" t="s">
        <v>101</v>
      </c>
      <c r="B82" s="46">
        <v>55</v>
      </c>
      <c r="C82" s="2" t="s">
        <v>135</v>
      </c>
      <c r="D82" s="2">
        <v>1</v>
      </c>
      <c r="E82" s="2" t="s">
        <v>135</v>
      </c>
      <c r="F82" s="7">
        <v>1100</v>
      </c>
      <c r="G82" s="29">
        <f>F82*4</f>
        <v>4400</v>
      </c>
      <c r="H82" s="6">
        <v>1100</v>
      </c>
      <c r="I82" s="6"/>
      <c r="J82" s="6"/>
      <c r="K82" s="6"/>
      <c r="L82" s="6"/>
    </row>
    <row r="83" spans="1:12" x14ac:dyDescent="0.25">
      <c r="A83" s="45" t="s">
        <v>101</v>
      </c>
      <c r="B83" s="46">
        <v>56</v>
      </c>
      <c r="C83" s="2" t="s">
        <v>136</v>
      </c>
      <c r="D83" s="2">
        <v>1</v>
      </c>
      <c r="E83" s="2" t="s">
        <v>136</v>
      </c>
      <c r="F83" s="7">
        <v>1750</v>
      </c>
      <c r="G83" s="29">
        <f>F83*4</f>
        <v>7000</v>
      </c>
      <c r="H83" s="6">
        <v>1400</v>
      </c>
      <c r="I83" s="6">
        <v>350</v>
      </c>
      <c r="J83" s="6"/>
      <c r="K83" s="6"/>
      <c r="L83" s="6"/>
    </row>
    <row r="84" spans="1:12" x14ac:dyDescent="0.25">
      <c r="A84" s="45" t="s">
        <v>101</v>
      </c>
      <c r="B84" s="46">
        <v>57</v>
      </c>
      <c r="C84" s="2" t="s">
        <v>137</v>
      </c>
      <c r="D84" s="2">
        <v>1</v>
      </c>
      <c r="E84" s="2" t="s">
        <v>137</v>
      </c>
      <c r="F84" s="7">
        <v>60</v>
      </c>
      <c r="G84" s="29">
        <f>F84*4</f>
        <v>240</v>
      </c>
      <c r="H84" s="6">
        <v>60</v>
      </c>
      <c r="I84" s="6"/>
      <c r="J84" s="6"/>
      <c r="K84" s="6"/>
      <c r="L84" s="6"/>
    </row>
    <row r="85" spans="1:12" x14ac:dyDescent="0.25">
      <c r="A85" s="45" t="s">
        <v>101</v>
      </c>
      <c r="B85" s="46">
        <v>58</v>
      </c>
      <c r="C85" s="2" t="s">
        <v>138</v>
      </c>
      <c r="D85" s="2">
        <v>1</v>
      </c>
      <c r="E85" s="2" t="s">
        <v>138</v>
      </c>
      <c r="F85" s="7">
        <v>1120</v>
      </c>
      <c r="G85" s="29">
        <f>F85*4</f>
        <v>4480</v>
      </c>
      <c r="H85" s="6">
        <v>650</v>
      </c>
      <c r="I85" s="6"/>
      <c r="J85" s="6">
        <v>470</v>
      </c>
      <c r="K85" s="6"/>
      <c r="L85" s="6"/>
    </row>
    <row r="86" spans="1:12" x14ac:dyDescent="0.25">
      <c r="A86" s="45" t="s">
        <v>101</v>
      </c>
      <c r="B86" s="46">
        <v>59</v>
      </c>
      <c r="C86" s="2" t="s">
        <v>139</v>
      </c>
      <c r="D86" s="2">
        <v>1</v>
      </c>
      <c r="E86" s="2" t="s">
        <v>139</v>
      </c>
      <c r="F86" s="7">
        <v>4000</v>
      </c>
      <c r="G86" s="29">
        <f>F86*4</f>
        <v>16000</v>
      </c>
      <c r="H86" s="6">
        <v>4000</v>
      </c>
      <c r="I86" s="6"/>
      <c r="J86" s="6"/>
      <c r="K86" s="6"/>
      <c r="L86" s="6"/>
    </row>
    <row r="87" spans="1:12" x14ac:dyDescent="0.25">
      <c r="A87" s="45" t="s">
        <v>101</v>
      </c>
      <c r="B87" s="46">
        <v>60</v>
      </c>
      <c r="C87" s="2" t="s">
        <v>140</v>
      </c>
      <c r="D87" s="2">
        <v>1</v>
      </c>
      <c r="E87" s="2" t="s">
        <v>140</v>
      </c>
      <c r="F87" s="7">
        <v>200</v>
      </c>
      <c r="G87" s="29">
        <f>F87*4</f>
        <v>800</v>
      </c>
      <c r="H87" s="6"/>
      <c r="I87" s="6">
        <v>200</v>
      </c>
      <c r="J87" s="6"/>
      <c r="K87" s="6"/>
      <c r="L87" s="6"/>
    </row>
    <row r="88" spans="1:12" x14ac:dyDescent="0.25">
      <c r="A88" s="45" t="s">
        <v>101</v>
      </c>
      <c r="B88" s="46">
        <v>61</v>
      </c>
      <c r="C88" s="2" t="s">
        <v>141</v>
      </c>
      <c r="D88" s="2">
        <v>1</v>
      </c>
      <c r="E88" s="2" t="s">
        <v>142</v>
      </c>
      <c r="F88" s="7">
        <v>150</v>
      </c>
      <c r="G88" s="29">
        <f>F88*4</f>
        <v>600</v>
      </c>
      <c r="H88" s="6">
        <v>150</v>
      </c>
      <c r="I88" s="6"/>
      <c r="J88" s="6"/>
      <c r="K88" s="6"/>
      <c r="L88" s="6"/>
    </row>
    <row r="89" spans="1:12" x14ac:dyDescent="0.25">
      <c r="A89" s="45" t="s">
        <v>101</v>
      </c>
      <c r="B89" s="46">
        <v>62</v>
      </c>
      <c r="C89" s="2" t="s">
        <v>143</v>
      </c>
      <c r="D89" s="2">
        <v>1</v>
      </c>
      <c r="E89" s="2" t="s">
        <v>144</v>
      </c>
      <c r="F89" s="7">
        <v>2500</v>
      </c>
      <c r="G89" s="29">
        <f>F89*4</f>
        <v>10000</v>
      </c>
      <c r="H89" s="6">
        <v>2500</v>
      </c>
      <c r="I89" s="6"/>
      <c r="J89" s="6"/>
      <c r="K89" s="6"/>
      <c r="L89" s="6"/>
    </row>
    <row r="90" spans="1:12" x14ac:dyDescent="0.25">
      <c r="A90" s="45" t="s">
        <v>101</v>
      </c>
      <c r="B90" s="46">
        <v>63</v>
      </c>
      <c r="C90" s="2" t="s">
        <v>145</v>
      </c>
      <c r="D90" s="2">
        <v>1</v>
      </c>
      <c r="E90" s="2" t="s">
        <v>145</v>
      </c>
      <c r="F90" s="7">
        <v>25</v>
      </c>
      <c r="G90" s="29">
        <f>F90*4</f>
        <v>100</v>
      </c>
      <c r="H90" s="6"/>
      <c r="I90" s="6">
        <v>25</v>
      </c>
      <c r="J90" s="6"/>
      <c r="K90" s="6"/>
      <c r="L90" s="6"/>
    </row>
    <row r="91" spans="1:12" x14ac:dyDescent="0.25">
      <c r="A91" s="45" t="s">
        <v>101</v>
      </c>
      <c r="B91" s="46">
        <v>65</v>
      </c>
      <c r="C91" s="2" t="s">
        <v>146</v>
      </c>
      <c r="D91" s="2">
        <v>1</v>
      </c>
      <c r="E91" s="2" t="s">
        <v>146</v>
      </c>
      <c r="F91" s="7">
        <v>50</v>
      </c>
      <c r="G91" s="29">
        <f>F91*4</f>
        <v>200</v>
      </c>
      <c r="H91" s="6">
        <v>50</v>
      </c>
      <c r="I91" s="6"/>
      <c r="J91" s="6"/>
      <c r="K91" s="6"/>
      <c r="L91" s="6"/>
    </row>
    <row r="92" spans="1:12" x14ac:dyDescent="0.25">
      <c r="A92" s="45" t="s">
        <v>101</v>
      </c>
      <c r="B92" s="46">
        <v>66</v>
      </c>
      <c r="C92" s="2" t="s">
        <v>147</v>
      </c>
      <c r="D92" s="2">
        <v>1</v>
      </c>
      <c r="E92" s="2" t="s">
        <v>147</v>
      </c>
      <c r="F92" s="7">
        <v>650</v>
      </c>
      <c r="G92" s="29">
        <f>F92*4</f>
        <v>2600</v>
      </c>
      <c r="H92" s="6">
        <v>650</v>
      </c>
      <c r="I92" s="6"/>
      <c r="J92" s="6"/>
      <c r="K92" s="6"/>
      <c r="L92" s="6"/>
    </row>
    <row r="93" spans="1:12" x14ac:dyDescent="0.25">
      <c r="A93" s="45" t="s">
        <v>101</v>
      </c>
      <c r="B93" s="46">
        <v>67</v>
      </c>
      <c r="C93" s="2" t="s">
        <v>148</v>
      </c>
      <c r="D93" s="2">
        <v>1</v>
      </c>
      <c r="E93" s="2" t="s">
        <v>148</v>
      </c>
      <c r="F93" s="7">
        <v>2600</v>
      </c>
      <c r="G93" s="29">
        <f>F93*4</f>
        <v>10400</v>
      </c>
      <c r="H93" s="6">
        <v>2600</v>
      </c>
      <c r="I93" s="6"/>
      <c r="J93" s="6"/>
      <c r="K93" s="6"/>
      <c r="L93" s="6"/>
    </row>
    <row r="94" spans="1:12" x14ac:dyDescent="0.25">
      <c r="A94" s="45" t="s">
        <v>101</v>
      </c>
      <c r="B94" s="46">
        <v>68</v>
      </c>
      <c r="C94" s="2" t="s">
        <v>149</v>
      </c>
      <c r="D94" s="2">
        <v>1</v>
      </c>
      <c r="E94" s="2" t="s">
        <v>149</v>
      </c>
      <c r="F94" s="7">
        <v>2020</v>
      </c>
      <c r="G94" s="29">
        <f>F94*4</f>
        <v>8080</v>
      </c>
      <c r="H94" s="6">
        <v>1700</v>
      </c>
      <c r="I94" s="6">
        <v>320</v>
      </c>
      <c r="J94" s="6"/>
      <c r="K94" s="6"/>
      <c r="L94" s="6"/>
    </row>
    <row r="95" spans="1:12" x14ac:dyDescent="0.25">
      <c r="A95" s="45" t="s">
        <v>101</v>
      </c>
      <c r="B95" s="46">
        <v>69</v>
      </c>
      <c r="C95" s="2" t="s">
        <v>150</v>
      </c>
      <c r="D95" s="2">
        <v>1</v>
      </c>
      <c r="E95" s="2" t="s">
        <v>150</v>
      </c>
      <c r="F95" s="7">
        <v>2600</v>
      </c>
      <c r="G95" s="29">
        <f>F95*4</f>
        <v>10400</v>
      </c>
      <c r="H95" s="6">
        <v>2600</v>
      </c>
      <c r="I95" s="6"/>
      <c r="J95" s="6"/>
      <c r="K95" s="6"/>
      <c r="L95" s="6"/>
    </row>
    <row r="96" spans="1:12" x14ac:dyDescent="0.25">
      <c r="A96" s="45" t="s">
        <v>101</v>
      </c>
      <c r="B96" s="46">
        <v>70</v>
      </c>
      <c r="C96" s="2" t="s">
        <v>151</v>
      </c>
      <c r="D96" s="2">
        <v>1</v>
      </c>
      <c r="E96" s="2" t="s">
        <v>151</v>
      </c>
      <c r="F96" s="7">
        <v>86</v>
      </c>
      <c r="G96" s="29">
        <f>F96*4</f>
        <v>344</v>
      </c>
      <c r="H96" s="6">
        <v>50</v>
      </c>
      <c r="I96" s="6">
        <v>18</v>
      </c>
      <c r="J96" s="6">
        <v>18</v>
      </c>
      <c r="K96" s="6"/>
      <c r="L96" s="6"/>
    </row>
    <row r="97" spans="1:12" x14ac:dyDescent="0.25">
      <c r="A97" s="45" t="s">
        <v>101</v>
      </c>
      <c r="B97" s="46">
        <v>71</v>
      </c>
      <c r="C97" s="2" t="s">
        <v>152</v>
      </c>
      <c r="D97" s="2">
        <v>1</v>
      </c>
      <c r="E97" s="2" t="s">
        <v>152</v>
      </c>
      <c r="F97" s="7">
        <v>338</v>
      </c>
      <c r="G97" s="29">
        <f>F97*4</f>
        <v>1352</v>
      </c>
      <c r="H97" s="6">
        <v>250</v>
      </c>
      <c r="I97" s="6">
        <v>35</v>
      </c>
      <c r="J97" s="6">
        <v>53</v>
      </c>
      <c r="K97" s="6"/>
      <c r="L97" s="6"/>
    </row>
    <row r="98" spans="1:12" x14ac:dyDescent="0.25">
      <c r="A98" s="45" t="s">
        <v>101</v>
      </c>
      <c r="B98" s="46">
        <v>72</v>
      </c>
      <c r="C98" s="2" t="s">
        <v>153</v>
      </c>
      <c r="D98" s="2">
        <v>1</v>
      </c>
      <c r="E98" s="2" t="s">
        <v>153</v>
      </c>
      <c r="F98" s="7">
        <v>70</v>
      </c>
      <c r="G98" s="29">
        <f>F98*4</f>
        <v>280</v>
      </c>
      <c r="H98" s="6">
        <v>70</v>
      </c>
      <c r="I98" s="6"/>
      <c r="J98" s="6"/>
      <c r="K98" s="6"/>
      <c r="L98" s="6"/>
    </row>
    <row r="99" spans="1:12" x14ac:dyDescent="0.25">
      <c r="A99" s="45" t="s">
        <v>101</v>
      </c>
      <c r="B99" s="46">
        <v>73</v>
      </c>
      <c r="C99" s="2" t="s">
        <v>154</v>
      </c>
      <c r="D99" s="2">
        <v>1</v>
      </c>
      <c r="E99" s="2" t="s">
        <v>154</v>
      </c>
      <c r="F99" s="7">
        <v>715</v>
      </c>
      <c r="G99" s="29">
        <f>F99*4</f>
        <v>2860</v>
      </c>
      <c r="H99" s="6"/>
      <c r="I99" s="6">
        <v>715</v>
      </c>
      <c r="J99" s="6"/>
      <c r="K99" s="6"/>
      <c r="L99" s="6"/>
    </row>
    <row r="100" spans="1:12" x14ac:dyDescent="0.25">
      <c r="A100" s="45" t="s">
        <v>101</v>
      </c>
      <c r="B100" s="46">
        <v>74</v>
      </c>
      <c r="C100" s="2" t="s">
        <v>155</v>
      </c>
      <c r="D100" s="2">
        <v>1</v>
      </c>
      <c r="E100" s="2" t="s">
        <v>155</v>
      </c>
      <c r="F100" s="7">
        <v>7220</v>
      </c>
      <c r="G100" s="29">
        <f>F100*4</f>
        <v>28880</v>
      </c>
      <c r="H100" s="6">
        <v>6800</v>
      </c>
      <c r="I100" s="6"/>
      <c r="J100" s="6">
        <v>420</v>
      </c>
      <c r="K100" s="6"/>
      <c r="L100" s="6"/>
    </row>
    <row r="101" spans="1:12" x14ac:dyDescent="0.25">
      <c r="A101" s="45" t="s">
        <v>101</v>
      </c>
      <c r="B101" s="46">
        <v>75</v>
      </c>
      <c r="C101" s="2" t="s">
        <v>156</v>
      </c>
      <c r="D101" s="2">
        <v>1</v>
      </c>
      <c r="E101" s="2" t="s">
        <v>156</v>
      </c>
      <c r="F101" s="7">
        <v>650</v>
      </c>
      <c r="G101" s="29">
        <f>F101*4</f>
        <v>2600</v>
      </c>
      <c r="H101" s="6">
        <v>650</v>
      </c>
      <c r="I101" s="6"/>
      <c r="J101" s="6"/>
      <c r="K101" s="6"/>
      <c r="L101" s="6"/>
    </row>
    <row r="102" spans="1:12" x14ac:dyDescent="0.25">
      <c r="A102" s="45" t="s">
        <v>101</v>
      </c>
      <c r="B102" s="46">
        <v>76</v>
      </c>
      <c r="C102" s="2" t="s">
        <v>157</v>
      </c>
      <c r="D102" s="2">
        <v>1</v>
      </c>
      <c r="E102" s="2" t="s">
        <v>157</v>
      </c>
      <c r="F102" s="7">
        <v>70</v>
      </c>
      <c r="G102" s="29">
        <f>F102*4</f>
        <v>280</v>
      </c>
      <c r="H102" s="6">
        <v>70</v>
      </c>
      <c r="I102" s="6"/>
      <c r="J102" s="6"/>
      <c r="K102" s="6"/>
      <c r="L102" s="6"/>
    </row>
    <row r="103" spans="1:12" x14ac:dyDescent="0.25">
      <c r="A103" s="45" t="s">
        <v>101</v>
      </c>
      <c r="B103" s="46">
        <v>77</v>
      </c>
      <c r="C103" s="2" t="s">
        <v>158</v>
      </c>
      <c r="D103" s="2">
        <v>1</v>
      </c>
      <c r="E103" s="2" t="s">
        <v>158</v>
      </c>
      <c r="F103" s="7">
        <v>12</v>
      </c>
      <c r="G103" s="29">
        <f>F103*4</f>
        <v>48</v>
      </c>
      <c r="H103" s="6"/>
      <c r="I103" s="6">
        <v>12</v>
      </c>
      <c r="J103" s="6"/>
      <c r="K103" s="6"/>
      <c r="L103" s="6"/>
    </row>
    <row r="104" spans="1:12" x14ac:dyDescent="0.25">
      <c r="A104" s="45" t="s">
        <v>101</v>
      </c>
      <c r="B104" s="46">
        <v>78</v>
      </c>
      <c r="C104" s="2" t="s">
        <v>159</v>
      </c>
      <c r="D104" s="2">
        <v>1</v>
      </c>
      <c r="E104" s="2" t="s">
        <v>159</v>
      </c>
      <c r="F104" s="7">
        <v>470</v>
      </c>
      <c r="G104" s="29">
        <f>F104*4</f>
        <v>1880</v>
      </c>
      <c r="H104" s="6">
        <v>410</v>
      </c>
      <c r="I104" s="6">
        <v>60</v>
      </c>
      <c r="J104" s="6"/>
      <c r="K104" s="6"/>
      <c r="L104" s="6"/>
    </row>
    <row r="105" spans="1:12" x14ac:dyDescent="0.25">
      <c r="A105" s="45" t="s">
        <v>101</v>
      </c>
      <c r="B105" s="46">
        <v>79</v>
      </c>
      <c r="C105" s="2" t="s">
        <v>160</v>
      </c>
      <c r="D105" s="2">
        <v>1</v>
      </c>
      <c r="E105" s="2" t="s">
        <v>160</v>
      </c>
      <c r="F105" s="7">
        <v>198</v>
      </c>
      <c r="G105" s="29">
        <f>F105*4</f>
        <v>792</v>
      </c>
      <c r="H105" s="6"/>
      <c r="I105" s="6"/>
      <c r="J105" s="6">
        <v>198</v>
      </c>
      <c r="K105" s="6"/>
      <c r="L105" s="6"/>
    </row>
    <row r="106" spans="1:12" ht="30" x14ac:dyDescent="0.25">
      <c r="A106" s="45" t="s">
        <v>101</v>
      </c>
      <c r="B106" s="46">
        <v>129</v>
      </c>
      <c r="C106" s="2" t="s">
        <v>248</v>
      </c>
      <c r="D106" s="2">
        <v>1</v>
      </c>
      <c r="E106" s="2" t="s">
        <v>249</v>
      </c>
      <c r="F106" s="7">
        <v>220</v>
      </c>
      <c r="G106" s="29">
        <f>F106*4</f>
        <v>880</v>
      </c>
      <c r="H106" s="6"/>
      <c r="I106" s="6"/>
      <c r="J106" s="6">
        <v>220</v>
      </c>
      <c r="K106" s="6"/>
      <c r="L106" s="6"/>
    </row>
    <row r="107" spans="1:12" x14ac:dyDescent="0.25">
      <c r="A107" s="45" t="s">
        <v>161</v>
      </c>
      <c r="B107" s="46">
        <v>80</v>
      </c>
      <c r="C107" s="2" t="s">
        <v>162</v>
      </c>
      <c r="D107" s="2">
        <v>1</v>
      </c>
      <c r="E107" s="2" t="s">
        <v>163</v>
      </c>
      <c r="F107" s="7">
        <v>10664</v>
      </c>
      <c r="G107" s="29">
        <f>F107*4</f>
        <v>42656</v>
      </c>
      <c r="H107" s="6">
        <v>10000</v>
      </c>
      <c r="I107" s="6">
        <v>500</v>
      </c>
      <c r="J107" s="6">
        <v>164</v>
      </c>
      <c r="K107" s="6"/>
      <c r="L107" s="6"/>
    </row>
    <row r="108" spans="1:12" x14ac:dyDescent="0.25">
      <c r="A108" s="45" t="s">
        <v>161</v>
      </c>
      <c r="B108" s="46">
        <v>81</v>
      </c>
      <c r="C108" s="2" t="s">
        <v>164</v>
      </c>
      <c r="D108" s="2">
        <v>1</v>
      </c>
      <c r="E108" s="2" t="s">
        <v>164</v>
      </c>
      <c r="F108" s="7">
        <v>450</v>
      </c>
      <c r="G108" s="29">
        <f>F108*4</f>
        <v>1800</v>
      </c>
      <c r="H108" s="6">
        <v>450</v>
      </c>
      <c r="I108" s="6"/>
      <c r="J108" s="6"/>
      <c r="K108" s="6"/>
      <c r="L108" s="6"/>
    </row>
    <row r="109" spans="1:12" x14ac:dyDescent="0.25">
      <c r="A109" s="45" t="s">
        <v>161</v>
      </c>
      <c r="B109" s="46">
        <v>82</v>
      </c>
      <c r="C109" s="2" t="s">
        <v>165</v>
      </c>
      <c r="D109" s="2">
        <v>1</v>
      </c>
      <c r="E109" s="2" t="s">
        <v>166</v>
      </c>
      <c r="F109" s="7">
        <v>8190</v>
      </c>
      <c r="G109" s="29">
        <f>F109*4</f>
        <v>32760</v>
      </c>
      <c r="H109" s="6">
        <v>2000</v>
      </c>
      <c r="I109" s="6">
        <v>5340</v>
      </c>
      <c r="J109" s="6">
        <v>850</v>
      </c>
      <c r="K109" s="6"/>
      <c r="L109" s="6"/>
    </row>
    <row r="110" spans="1:12" x14ac:dyDescent="0.25">
      <c r="A110" s="45" t="s">
        <v>161</v>
      </c>
      <c r="B110" s="46">
        <v>83</v>
      </c>
      <c r="C110" s="2" t="s">
        <v>167</v>
      </c>
      <c r="D110" s="2">
        <v>1</v>
      </c>
      <c r="E110" s="2" t="s">
        <v>168</v>
      </c>
      <c r="F110" s="7">
        <v>1425</v>
      </c>
      <c r="G110" s="29">
        <f>F110*4</f>
        <v>5700</v>
      </c>
      <c r="H110" s="6"/>
      <c r="I110" s="6">
        <v>1425</v>
      </c>
      <c r="J110" s="6"/>
      <c r="K110" s="6"/>
      <c r="L110" s="6"/>
    </row>
    <row r="111" spans="1:12" x14ac:dyDescent="0.25">
      <c r="A111" s="45" t="s">
        <v>161</v>
      </c>
      <c r="B111" s="46">
        <v>84</v>
      </c>
      <c r="C111" s="2" t="s">
        <v>169</v>
      </c>
      <c r="D111" s="2">
        <v>1</v>
      </c>
      <c r="E111" s="2" t="s">
        <v>170</v>
      </c>
      <c r="F111" s="7">
        <v>450</v>
      </c>
      <c r="G111" s="29">
        <f>F111*4</f>
        <v>1800</v>
      </c>
      <c r="H111" s="6">
        <v>450</v>
      </c>
      <c r="I111" s="6"/>
      <c r="J111" s="6"/>
      <c r="K111" s="6"/>
      <c r="L111" s="6"/>
    </row>
    <row r="112" spans="1:12" x14ac:dyDescent="0.25">
      <c r="A112" s="45" t="s">
        <v>161</v>
      </c>
      <c r="B112" s="46">
        <v>85</v>
      </c>
      <c r="C112" s="2" t="s">
        <v>171</v>
      </c>
      <c r="D112" s="2">
        <v>1</v>
      </c>
      <c r="E112" s="2" t="s">
        <v>172</v>
      </c>
      <c r="F112" s="7">
        <v>700</v>
      </c>
      <c r="G112" s="29">
        <f>F112*4</f>
        <v>2800</v>
      </c>
      <c r="H112" s="6">
        <v>700</v>
      </c>
      <c r="I112" s="6"/>
      <c r="J112" s="6"/>
      <c r="K112" s="6"/>
      <c r="L112" s="6"/>
    </row>
    <row r="113" spans="1:12" x14ac:dyDescent="0.25">
      <c r="A113" s="45" t="s">
        <v>161</v>
      </c>
      <c r="B113" s="46">
        <v>86</v>
      </c>
      <c r="C113" s="2" t="s">
        <v>173</v>
      </c>
      <c r="D113" s="2">
        <v>1</v>
      </c>
      <c r="E113" s="2" t="s">
        <v>174</v>
      </c>
      <c r="F113" s="7">
        <v>200</v>
      </c>
      <c r="G113" s="29">
        <f>F113*4</f>
        <v>800</v>
      </c>
      <c r="H113" s="6">
        <v>200</v>
      </c>
      <c r="I113" s="6"/>
      <c r="J113" s="6"/>
      <c r="K113" s="6"/>
      <c r="L113" s="6"/>
    </row>
    <row r="114" spans="1:12" x14ac:dyDescent="0.25">
      <c r="A114" s="45" t="s">
        <v>161</v>
      </c>
      <c r="B114" s="46">
        <v>87</v>
      </c>
      <c r="C114" s="2" t="s">
        <v>175</v>
      </c>
      <c r="D114" s="2">
        <v>1</v>
      </c>
      <c r="E114" s="2" t="s">
        <v>176</v>
      </c>
      <c r="F114" s="7">
        <v>6500</v>
      </c>
      <c r="G114" s="29">
        <f>F114*4</f>
        <v>26000</v>
      </c>
      <c r="H114" s="6">
        <v>6500</v>
      </c>
      <c r="I114" s="6"/>
      <c r="J114" s="6"/>
      <c r="K114" s="6"/>
      <c r="L114" s="6"/>
    </row>
    <row r="115" spans="1:12" x14ac:dyDescent="0.25">
      <c r="A115" s="45" t="s">
        <v>161</v>
      </c>
      <c r="B115" s="46">
        <v>87</v>
      </c>
      <c r="C115" s="2" t="s">
        <v>175</v>
      </c>
      <c r="D115" s="2">
        <v>2</v>
      </c>
      <c r="E115" s="2" t="s">
        <v>177</v>
      </c>
      <c r="F115" s="7">
        <v>2459</v>
      </c>
      <c r="G115" s="29">
        <f>F115*4</f>
        <v>9836</v>
      </c>
      <c r="H115" s="6">
        <v>2100</v>
      </c>
      <c r="I115" s="6">
        <v>10</v>
      </c>
      <c r="J115" s="6">
        <v>349</v>
      </c>
      <c r="K115" s="6"/>
      <c r="L115" s="6"/>
    </row>
    <row r="116" spans="1:12" x14ac:dyDescent="0.25">
      <c r="A116" s="45" t="s">
        <v>161</v>
      </c>
      <c r="B116" s="46">
        <v>88</v>
      </c>
      <c r="C116" s="2" t="s">
        <v>178</v>
      </c>
      <c r="D116" s="2">
        <v>1</v>
      </c>
      <c r="E116" s="2" t="s">
        <v>179</v>
      </c>
      <c r="F116" s="7">
        <v>300</v>
      </c>
      <c r="G116" s="29">
        <f>F116*4</f>
        <v>1200</v>
      </c>
      <c r="H116" s="6">
        <v>300</v>
      </c>
      <c r="I116" s="6"/>
      <c r="J116" s="6"/>
      <c r="K116" s="6"/>
      <c r="L116" s="6"/>
    </row>
    <row r="117" spans="1:12" x14ac:dyDescent="0.25">
      <c r="A117" s="45" t="s">
        <v>161</v>
      </c>
      <c r="B117" s="46">
        <v>89</v>
      </c>
      <c r="C117" s="2" t="s">
        <v>180</v>
      </c>
      <c r="D117" s="2">
        <v>1</v>
      </c>
      <c r="E117" s="2" t="s">
        <v>181</v>
      </c>
      <c r="F117" s="7">
        <v>50</v>
      </c>
      <c r="G117" s="29">
        <f>F117*4</f>
        <v>200</v>
      </c>
      <c r="H117" s="6">
        <v>50</v>
      </c>
      <c r="I117" s="6"/>
      <c r="J117" s="6"/>
      <c r="K117" s="6"/>
      <c r="L117" s="6"/>
    </row>
    <row r="118" spans="1:12" x14ac:dyDescent="0.25">
      <c r="A118" s="45" t="s">
        <v>161</v>
      </c>
      <c r="B118" s="46">
        <v>90</v>
      </c>
      <c r="C118" s="2" t="s">
        <v>182</v>
      </c>
      <c r="D118" s="2">
        <v>1</v>
      </c>
      <c r="E118" s="2" t="s">
        <v>183</v>
      </c>
      <c r="F118" s="7">
        <v>1074</v>
      </c>
      <c r="G118" s="29">
        <f>F118*4</f>
        <v>4296</v>
      </c>
      <c r="H118" s="6">
        <v>1000</v>
      </c>
      <c r="I118" s="6">
        <v>74</v>
      </c>
      <c r="J118" s="6"/>
      <c r="K118" s="6"/>
      <c r="L118" s="6"/>
    </row>
    <row r="119" spans="1:12" x14ac:dyDescent="0.25">
      <c r="A119" s="45" t="s">
        <v>161</v>
      </c>
      <c r="B119" s="46">
        <v>91</v>
      </c>
      <c r="C119" s="2" t="s">
        <v>184</v>
      </c>
      <c r="D119" s="2">
        <v>1</v>
      </c>
      <c r="E119" s="2" t="s">
        <v>185</v>
      </c>
      <c r="F119" s="7">
        <v>5114</v>
      </c>
      <c r="G119" s="29">
        <f>F119*4</f>
        <v>20456</v>
      </c>
      <c r="H119" s="6">
        <v>4500</v>
      </c>
      <c r="I119" s="6">
        <v>320</v>
      </c>
      <c r="J119" s="6">
        <v>294</v>
      </c>
      <c r="K119" s="6"/>
      <c r="L119" s="6"/>
    </row>
    <row r="120" spans="1:12" x14ac:dyDescent="0.25">
      <c r="A120" s="45" t="s">
        <v>161</v>
      </c>
      <c r="B120" s="46">
        <v>92</v>
      </c>
      <c r="C120" s="2" t="s">
        <v>186</v>
      </c>
      <c r="D120" s="2">
        <v>1</v>
      </c>
      <c r="E120" s="2" t="s">
        <v>187</v>
      </c>
      <c r="F120" s="7">
        <v>30</v>
      </c>
      <c r="G120" s="29">
        <f>F120*4</f>
        <v>120</v>
      </c>
      <c r="H120" s="6">
        <v>30</v>
      </c>
      <c r="I120" s="6"/>
      <c r="J120" s="6"/>
      <c r="K120" s="6"/>
      <c r="L120" s="6"/>
    </row>
    <row r="121" spans="1:12" x14ac:dyDescent="0.25">
      <c r="A121" s="45" t="s">
        <v>161</v>
      </c>
      <c r="B121" s="46">
        <v>93</v>
      </c>
      <c r="C121" s="2" t="s">
        <v>188</v>
      </c>
      <c r="D121" s="2">
        <v>1</v>
      </c>
      <c r="E121" s="2" t="s">
        <v>189</v>
      </c>
      <c r="F121" s="7">
        <v>25</v>
      </c>
      <c r="G121" s="29">
        <f>F121*4</f>
        <v>100</v>
      </c>
      <c r="H121" s="6"/>
      <c r="I121" s="6">
        <v>25</v>
      </c>
      <c r="J121" s="6"/>
      <c r="K121" s="6"/>
      <c r="L121" s="6"/>
    </row>
    <row r="122" spans="1:12" x14ac:dyDescent="0.25">
      <c r="A122" s="45" t="s">
        <v>161</v>
      </c>
      <c r="B122" s="46">
        <v>94</v>
      </c>
      <c r="C122" s="2" t="s">
        <v>190</v>
      </c>
      <c r="D122" s="2">
        <v>1</v>
      </c>
      <c r="E122" s="2" t="s">
        <v>191</v>
      </c>
      <c r="F122" s="7">
        <v>250</v>
      </c>
      <c r="G122" s="29">
        <f>F122*4</f>
        <v>1000</v>
      </c>
      <c r="H122" s="6">
        <v>250</v>
      </c>
      <c r="I122" s="6"/>
      <c r="J122" s="6"/>
      <c r="K122" s="6"/>
      <c r="L122" s="6"/>
    </row>
    <row r="123" spans="1:12" x14ac:dyDescent="0.25">
      <c r="A123" s="45" t="s">
        <v>161</v>
      </c>
      <c r="B123" s="46">
        <v>95</v>
      </c>
      <c r="C123" s="2" t="s">
        <v>192</v>
      </c>
      <c r="D123" s="2">
        <v>1</v>
      </c>
      <c r="E123" s="2" t="s">
        <v>193</v>
      </c>
      <c r="F123" s="7">
        <v>100</v>
      </c>
      <c r="G123" s="29">
        <f>F123*4</f>
        <v>400</v>
      </c>
      <c r="H123" s="6">
        <v>100</v>
      </c>
      <c r="I123" s="6"/>
      <c r="J123" s="6"/>
      <c r="K123" s="6"/>
      <c r="L123" s="6"/>
    </row>
    <row r="124" spans="1:12" x14ac:dyDescent="0.25">
      <c r="A124" s="45" t="s">
        <v>161</v>
      </c>
      <c r="B124" s="46">
        <v>96</v>
      </c>
      <c r="C124" s="2" t="s">
        <v>194</v>
      </c>
      <c r="D124" s="2">
        <v>1</v>
      </c>
      <c r="E124" s="2" t="s">
        <v>195</v>
      </c>
      <c r="F124" s="7">
        <v>300</v>
      </c>
      <c r="G124" s="29">
        <f>F124*4</f>
        <v>1200</v>
      </c>
      <c r="H124" s="6">
        <v>300</v>
      </c>
      <c r="I124" s="6"/>
      <c r="J124" s="6"/>
      <c r="K124" s="6"/>
      <c r="L124" s="6"/>
    </row>
    <row r="125" spans="1:12" x14ac:dyDescent="0.25">
      <c r="A125" s="45" t="s">
        <v>161</v>
      </c>
      <c r="B125" s="46">
        <v>97</v>
      </c>
      <c r="C125" s="2" t="s">
        <v>196</v>
      </c>
      <c r="D125" s="2">
        <v>1</v>
      </c>
      <c r="E125" s="2" t="s">
        <v>197</v>
      </c>
      <c r="F125" s="7">
        <v>70</v>
      </c>
      <c r="G125" s="29">
        <f>F125*4</f>
        <v>280</v>
      </c>
      <c r="H125" s="6">
        <v>70</v>
      </c>
      <c r="I125" s="6"/>
      <c r="J125" s="6"/>
      <c r="K125" s="6"/>
      <c r="L125" s="6"/>
    </row>
    <row r="126" spans="1:12" x14ac:dyDescent="0.25">
      <c r="A126" s="45" t="s">
        <v>161</v>
      </c>
      <c r="B126" s="46">
        <v>98</v>
      </c>
      <c r="C126" s="2" t="s">
        <v>198</v>
      </c>
      <c r="D126" s="2">
        <v>1</v>
      </c>
      <c r="E126" s="2" t="s">
        <v>199</v>
      </c>
      <c r="F126" s="7">
        <v>140</v>
      </c>
      <c r="G126" s="29">
        <f>F126*4</f>
        <v>560</v>
      </c>
      <c r="H126" s="6">
        <v>140</v>
      </c>
      <c r="I126" s="6"/>
      <c r="J126" s="6"/>
      <c r="K126" s="6"/>
      <c r="L126" s="6"/>
    </row>
    <row r="127" spans="1:12" x14ac:dyDescent="0.25">
      <c r="A127" s="45" t="s">
        <v>161</v>
      </c>
      <c r="B127" s="46">
        <v>99</v>
      </c>
      <c r="C127" s="2" t="s">
        <v>200</v>
      </c>
      <c r="D127" s="2">
        <v>1</v>
      </c>
      <c r="E127" s="2" t="s">
        <v>200</v>
      </c>
      <c r="F127" s="7">
        <v>40000</v>
      </c>
      <c r="G127" s="29">
        <f>F127*4</f>
        <v>160000</v>
      </c>
      <c r="H127" s="6">
        <v>40000</v>
      </c>
      <c r="I127" s="6"/>
      <c r="J127" s="6"/>
      <c r="K127" s="6"/>
      <c r="L127" s="6"/>
    </row>
    <row r="128" spans="1:12" x14ac:dyDescent="0.25">
      <c r="A128" s="45" t="s">
        <v>161</v>
      </c>
      <c r="B128" s="46">
        <v>100</v>
      </c>
      <c r="C128" s="2" t="s">
        <v>201</v>
      </c>
      <c r="D128" s="2">
        <v>1</v>
      </c>
      <c r="E128" s="2" t="s">
        <v>202</v>
      </c>
      <c r="F128" s="7">
        <v>3240</v>
      </c>
      <c r="G128" s="29">
        <f>F128*4</f>
        <v>12960</v>
      </c>
      <c r="H128" s="6">
        <v>2500</v>
      </c>
      <c r="I128" s="6">
        <v>500</v>
      </c>
      <c r="J128" s="6">
        <v>240</v>
      </c>
      <c r="K128" s="6"/>
      <c r="L128" s="6"/>
    </row>
    <row r="129" spans="1:12" x14ac:dyDescent="0.25">
      <c r="A129" s="45" t="s">
        <v>161</v>
      </c>
      <c r="B129" s="46">
        <v>101</v>
      </c>
      <c r="C129" s="2" t="s">
        <v>203</v>
      </c>
      <c r="D129" s="2">
        <v>1</v>
      </c>
      <c r="E129" s="2" t="s">
        <v>204</v>
      </c>
      <c r="F129" s="7">
        <v>4119</v>
      </c>
      <c r="G129" s="29">
        <f>F129*4</f>
        <v>16476</v>
      </c>
      <c r="H129" s="6">
        <v>4000</v>
      </c>
      <c r="I129" s="6">
        <v>10</v>
      </c>
      <c r="J129" s="6">
        <v>109</v>
      </c>
      <c r="K129" s="6"/>
      <c r="L129" s="6"/>
    </row>
    <row r="130" spans="1:12" x14ac:dyDescent="0.25">
      <c r="A130" s="45" t="s">
        <v>161</v>
      </c>
      <c r="B130" s="46">
        <v>102</v>
      </c>
      <c r="C130" s="2" t="s">
        <v>205</v>
      </c>
      <c r="D130" s="2">
        <v>1</v>
      </c>
      <c r="E130" s="2" t="s">
        <v>206</v>
      </c>
      <c r="F130" s="7">
        <v>1660</v>
      </c>
      <c r="G130" s="29">
        <f>F130*4</f>
        <v>6640</v>
      </c>
      <c r="H130" s="6">
        <v>1300</v>
      </c>
      <c r="I130" s="6">
        <v>360</v>
      </c>
      <c r="J130" s="6"/>
      <c r="K130" s="6"/>
      <c r="L130" s="6"/>
    </row>
    <row r="131" spans="1:12" x14ac:dyDescent="0.25">
      <c r="A131" s="45" t="s">
        <v>161</v>
      </c>
      <c r="B131" s="46">
        <v>103</v>
      </c>
      <c r="C131" s="2" t="s">
        <v>207</v>
      </c>
      <c r="D131" s="2">
        <v>1</v>
      </c>
      <c r="E131" s="2" t="s">
        <v>208</v>
      </c>
      <c r="F131" s="7">
        <v>2090</v>
      </c>
      <c r="G131" s="29">
        <f>F131*4</f>
        <v>8360</v>
      </c>
      <c r="H131" s="6">
        <v>2000</v>
      </c>
      <c r="I131" s="6">
        <v>40</v>
      </c>
      <c r="J131" s="6">
        <v>50</v>
      </c>
      <c r="K131" s="6"/>
      <c r="L131" s="6"/>
    </row>
    <row r="132" spans="1:12" x14ac:dyDescent="0.25">
      <c r="A132" s="45" t="s">
        <v>161</v>
      </c>
      <c r="B132" s="46">
        <v>104</v>
      </c>
      <c r="C132" s="2" t="s">
        <v>209</v>
      </c>
      <c r="D132" s="2">
        <v>1</v>
      </c>
      <c r="E132" s="2" t="s">
        <v>210</v>
      </c>
      <c r="F132" s="7">
        <v>260</v>
      </c>
      <c r="G132" s="29">
        <f>F132*4</f>
        <v>1040</v>
      </c>
      <c r="H132" s="6">
        <v>240</v>
      </c>
      <c r="I132" s="6"/>
      <c r="J132" s="6">
        <v>20</v>
      </c>
      <c r="K132" s="6"/>
      <c r="L132" s="6"/>
    </row>
    <row r="133" spans="1:12" x14ac:dyDescent="0.25">
      <c r="A133" s="45" t="s">
        <v>161</v>
      </c>
      <c r="B133" s="46">
        <v>105</v>
      </c>
      <c r="C133" s="2" t="s">
        <v>211</v>
      </c>
      <c r="D133" s="2">
        <v>1</v>
      </c>
      <c r="E133" s="2" t="s">
        <v>212</v>
      </c>
      <c r="F133" s="7">
        <v>250</v>
      </c>
      <c r="G133" s="29">
        <f>F133*4</f>
        <v>1000</v>
      </c>
      <c r="H133" s="6">
        <v>250</v>
      </c>
      <c r="I133" s="6"/>
      <c r="J133" s="6"/>
      <c r="K133" s="6"/>
      <c r="L133" s="6"/>
    </row>
    <row r="134" spans="1:12" x14ac:dyDescent="0.25">
      <c r="A134" s="45" t="s">
        <v>161</v>
      </c>
      <c r="B134" s="46">
        <v>106</v>
      </c>
      <c r="C134" s="2" t="s">
        <v>213</v>
      </c>
      <c r="D134" s="2">
        <v>1</v>
      </c>
      <c r="E134" s="2" t="s">
        <v>214</v>
      </c>
      <c r="F134" s="7">
        <v>350</v>
      </c>
      <c r="G134" s="29">
        <f>F134*4</f>
        <v>1400</v>
      </c>
      <c r="H134" s="6">
        <v>150</v>
      </c>
      <c r="I134" s="6">
        <v>200</v>
      </c>
      <c r="J134" s="6"/>
      <c r="K134" s="6"/>
      <c r="L134" s="6"/>
    </row>
    <row r="135" spans="1:12" x14ac:dyDescent="0.25">
      <c r="A135" s="45" t="s">
        <v>161</v>
      </c>
      <c r="B135" s="46">
        <v>107</v>
      </c>
      <c r="C135" s="2" t="s">
        <v>215</v>
      </c>
      <c r="D135" s="2">
        <v>1</v>
      </c>
      <c r="E135" s="2" t="s">
        <v>216</v>
      </c>
      <c r="F135" s="7">
        <v>500</v>
      </c>
      <c r="G135" s="29">
        <f>F135*4</f>
        <v>2000</v>
      </c>
      <c r="H135" s="6">
        <v>200</v>
      </c>
      <c r="I135" s="6">
        <v>300</v>
      </c>
      <c r="J135" s="6"/>
      <c r="K135" s="6"/>
      <c r="L135" s="6"/>
    </row>
    <row r="136" spans="1:12" x14ac:dyDescent="0.25">
      <c r="A136" s="45" t="s">
        <v>161</v>
      </c>
      <c r="B136" s="46">
        <v>108</v>
      </c>
      <c r="C136" s="2" t="s">
        <v>217</v>
      </c>
      <c r="D136" s="2">
        <v>1</v>
      </c>
      <c r="E136" s="2" t="s">
        <v>218</v>
      </c>
      <c r="F136" s="7">
        <v>70</v>
      </c>
      <c r="G136" s="29">
        <f>F136*4</f>
        <v>280</v>
      </c>
      <c r="H136" s="6">
        <v>60</v>
      </c>
      <c r="I136" s="6">
        <v>10</v>
      </c>
      <c r="J136" s="6"/>
      <c r="K136" s="6"/>
      <c r="L136" s="6"/>
    </row>
    <row r="137" spans="1:12" x14ac:dyDescent="0.25">
      <c r="A137" s="45" t="s">
        <v>219</v>
      </c>
      <c r="B137" s="46">
        <v>109</v>
      </c>
      <c r="C137" s="2" t="s">
        <v>220</v>
      </c>
      <c r="D137" s="2">
        <v>1</v>
      </c>
      <c r="E137" s="2" t="s">
        <v>221</v>
      </c>
      <c r="F137" s="7">
        <v>27804</v>
      </c>
      <c r="G137" s="29">
        <f>F137*4</f>
        <v>111216</v>
      </c>
      <c r="H137" s="6">
        <v>24100</v>
      </c>
      <c r="I137" s="6">
        <v>3200</v>
      </c>
      <c r="J137" s="6">
        <v>504</v>
      </c>
      <c r="K137" s="6"/>
      <c r="L137" s="6"/>
    </row>
    <row r="138" spans="1:12" x14ac:dyDescent="0.25">
      <c r="A138" s="45" t="s">
        <v>219</v>
      </c>
      <c r="B138" s="46">
        <v>109</v>
      </c>
      <c r="C138" s="2" t="s">
        <v>220</v>
      </c>
      <c r="D138" s="2">
        <v>2</v>
      </c>
      <c r="E138" s="2" t="s">
        <v>222</v>
      </c>
      <c r="F138" s="7">
        <v>40260</v>
      </c>
      <c r="G138" s="29">
        <f>F138*4</f>
        <v>161040</v>
      </c>
      <c r="H138" s="6">
        <v>35200</v>
      </c>
      <c r="I138" s="6">
        <v>5060</v>
      </c>
      <c r="J138" s="6"/>
      <c r="K138" s="6"/>
      <c r="L138" s="6"/>
    </row>
    <row r="139" spans="1:12" x14ac:dyDescent="0.25">
      <c r="A139" s="45" t="s">
        <v>219</v>
      </c>
      <c r="B139" s="46">
        <v>110</v>
      </c>
      <c r="C139" s="2" t="s">
        <v>223</v>
      </c>
      <c r="D139" s="2">
        <v>1</v>
      </c>
      <c r="E139" s="2" t="s">
        <v>223</v>
      </c>
      <c r="F139" s="7">
        <v>8800</v>
      </c>
      <c r="G139" s="29">
        <f>F139*4</f>
        <v>35200</v>
      </c>
      <c r="H139" s="6">
        <v>8800</v>
      </c>
      <c r="I139" s="6"/>
      <c r="J139" s="6"/>
      <c r="K139" s="6"/>
      <c r="L139" s="6"/>
    </row>
    <row r="140" spans="1:12" x14ac:dyDescent="0.25">
      <c r="A140" s="45" t="s">
        <v>219</v>
      </c>
      <c r="B140" s="46">
        <v>111</v>
      </c>
      <c r="C140" s="2" t="s">
        <v>224</v>
      </c>
      <c r="D140" s="2">
        <v>1</v>
      </c>
      <c r="E140" s="2" t="s">
        <v>225</v>
      </c>
      <c r="F140" s="7">
        <v>2480</v>
      </c>
      <c r="G140" s="29">
        <f>F140*4</f>
        <v>9920</v>
      </c>
      <c r="H140" s="6">
        <v>2300</v>
      </c>
      <c r="I140" s="6">
        <v>180</v>
      </c>
      <c r="J140" s="6"/>
      <c r="K140" s="6"/>
      <c r="L140" s="6"/>
    </row>
    <row r="141" spans="1:12" x14ac:dyDescent="0.25">
      <c r="A141" s="45" t="s">
        <v>219</v>
      </c>
      <c r="B141" s="46">
        <v>112</v>
      </c>
      <c r="C141" s="2" t="s">
        <v>226</v>
      </c>
      <c r="D141" s="2">
        <v>1</v>
      </c>
      <c r="E141" s="2" t="s">
        <v>227</v>
      </c>
      <c r="F141" s="7">
        <v>29400</v>
      </c>
      <c r="G141" s="29">
        <f>F141*4</f>
        <v>117600</v>
      </c>
      <c r="H141" s="6">
        <v>29400</v>
      </c>
      <c r="I141" s="6"/>
      <c r="J141" s="6"/>
      <c r="K141" s="6"/>
      <c r="L141" s="6"/>
    </row>
    <row r="142" spans="1:12" x14ac:dyDescent="0.25">
      <c r="A142" s="45" t="s">
        <v>219</v>
      </c>
      <c r="B142" s="46">
        <v>112</v>
      </c>
      <c r="C142" s="2" t="s">
        <v>226</v>
      </c>
      <c r="D142" s="2">
        <v>3</v>
      </c>
      <c r="E142" s="2" t="s">
        <v>228</v>
      </c>
      <c r="F142" s="7">
        <v>11200</v>
      </c>
      <c r="G142" s="29">
        <f>F142*4</f>
        <v>44800</v>
      </c>
      <c r="H142" s="6">
        <v>6200</v>
      </c>
      <c r="I142" s="6">
        <v>1150</v>
      </c>
      <c r="J142" s="6">
        <v>3850</v>
      </c>
      <c r="K142" s="6"/>
      <c r="L142" s="6"/>
    </row>
    <row r="143" spans="1:12" x14ac:dyDescent="0.25">
      <c r="A143" s="45" t="s">
        <v>219</v>
      </c>
      <c r="B143" s="46">
        <v>112</v>
      </c>
      <c r="C143" s="2" t="s">
        <v>226</v>
      </c>
      <c r="D143" s="2">
        <v>4</v>
      </c>
      <c r="E143" s="2" t="s">
        <v>229</v>
      </c>
      <c r="F143" s="7">
        <v>3120</v>
      </c>
      <c r="G143" s="29">
        <f>F143*4</f>
        <v>12480</v>
      </c>
      <c r="H143" s="6"/>
      <c r="I143" s="6">
        <v>3120</v>
      </c>
      <c r="J143" s="6"/>
      <c r="K143" s="6"/>
      <c r="L143" s="6"/>
    </row>
    <row r="144" spans="1:12" x14ac:dyDescent="0.25">
      <c r="A144" s="45" t="s">
        <v>219</v>
      </c>
      <c r="B144" s="46">
        <v>112</v>
      </c>
      <c r="C144" s="2" t="s">
        <v>226</v>
      </c>
      <c r="D144" s="2">
        <v>5</v>
      </c>
      <c r="E144" s="2" t="s">
        <v>225</v>
      </c>
      <c r="F144" s="7">
        <v>464</v>
      </c>
      <c r="G144" s="29">
        <f>F144*4</f>
        <v>1856</v>
      </c>
      <c r="H144" s="6"/>
      <c r="I144" s="6">
        <v>180</v>
      </c>
      <c r="J144" s="6">
        <v>284</v>
      </c>
      <c r="K144" s="6"/>
      <c r="L144" s="6"/>
    </row>
    <row r="145" spans="1:12" x14ac:dyDescent="0.25">
      <c r="A145" s="45" t="s">
        <v>230</v>
      </c>
      <c r="B145" s="46">
        <v>113</v>
      </c>
      <c r="C145" s="2" t="s">
        <v>231</v>
      </c>
      <c r="D145" s="2">
        <v>1</v>
      </c>
      <c r="E145" s="2" t="s">
        <v>231</v>
      </c>
      <c r="F145" s="7">
        <v>87275</v>
      </c>
      <c r="G145" s="29">
        <f>F145*4</f>
        <v>349100</v>
      </c>
      <c r="H145" s="6">
        <v>70000</v>
      </c>
      <c r="I145" s="6">
        <v>9300</v>
      </c>
      <c r="J145" s="6">
        <v>5675</v>
      </c>
      <c r="K145" s="6">
        <v>1000</v>
      </c>
      <c r="L145" s="6">
        <v>1300</v>
      </c>
    </row>
    <row r="146" spans="1:12" x14ac:dyDescent="0.25">
      <c r="A146" s="45" t="s">
        <v>230</v>
      </c>
      <c r="B146" s="46">
        <v>114</v>
      </c>
      <c r="C146" s="2" t="s">
        <v>232</v>
      </c>
      <c r="D146" s="2">
        <v>1</v>
      </c>
      <c r="E146" s="2" t="s">
        <v>233</v>
      </c>
      <c r="F146" s="7">
        <v>170</v>
      </c>
      <c r="G146" s="29">
        <f>F146*4</f>
        <v>680</v>
      </c>
      <c r="H146" s="6"/>
      <c r="I146" s="6">
        <v>100</v>
      </c>
      <c r="J146" s="6"/>
      <c r="K146" s="6">
        <v>70</v>
      </c>
      <c r="L146" s="6"/>
    </row>
    <row r="147" spans="1:12" x14ac:dyDescent="0.25">
      <c r="A147" s="45" t="s">
        <v>230</v>
      </c>
      <c r="B147" s="46">
        <v>115</v>
      </c>
      <c r="C147" s="2" t="s">
        <v>234</v>
      </c>
      <c r="D147" s="2">
        <v>1</v>
      </c>
      <c r="E147" s="2" t="s">
        <v>234</v>
      </c>
      <c r="F147" s="7">
        <v>4020</v>
      </c>
      <c r="G147" s="29">
        <f>F147*4</f>
        <v>16080</v>
      </c>
      <c r="H147" s="6"/>
      <c r="I147" s="6">
        <v>4020</v>
      </c>
      <c r="J147" s="6"/>
      <c r="K147" s="6"/>
      <c r="L147" s="6"/>
    </row>
    <row r="148" spans="1:12" x14ac:dyDescent="0.25">
      <c r="A148" s="45" t="s">
        <v>230</v>
      </c>
      <c r="B148" s="46">
        <v>116</v>
      </c>
      <c r="C148" s="2" t="s">
        <v>235</v>
      </c>
      <c r="D148" s="2">
        <v>1</v>
      </c>
      <c r="E148" s="2" t="s">
        <v>235</v>
      </c>
      <c r="F148" s="7">
        <v>27100</v>
      </c>
      <c r="G148" s="29">
        <f>F148*4</f>
        <v>108400</v>
      </c>
      <c r="H148" s="6">
        <v>27000</v>
      </c>
      <c r="I148" s="6">
        <v>100</v>
      </c>
      <c r="J148" s="6"/>
      <c r="K148" s="6"/>
      <c r="L148" s="6"/>
    </row>
    <row r="149" spans="1:12" x14ac:dyDescent="0.25">
      <c r="A149" s="45" t="s">
        <v>230</v>
      </c>
      <c r="B149" s="46">
        <v>117</v>
      </c>
      <c r="C149" s="2" t="s">
        <v>236</v>
      </c>
      <c r="D149" s="2">
        <v>1</v>
      </c>
      <c r="E149" s="2" t="s">
        <v>236</v>
      </c>
      <c r="F149" s="7">
        <v>3600</v>
      </c>
      <c r="G149" s="29">
        <f>F149*4</f>
        <v>14400</v>
      </c>
      <c r="H149" s="6">
        <v>3600</v>
      </c>
      <c r="I149" s="6"/>
      <c r="J149" s="6"/>
      <c r="K149" s="6"/>
      <c r="L149" s="6"/>
    </row>
    <row r="150" spans="1:12" x14ac:dyDescent="0.25">
      <c r="A150" s="45" t="s">
        <v>230</v>
      </c>
      <c r="B150" s="46">
        <v>118</v>
      </c>
      <c r="C150" s="2" t="s">
        <v>237</v>
      </c>
      <c r="D150" s="2">
        <v>1</v>
      </c>
      <c r="E150" s="2" t="s">
        <v>237</v>
      </c>
      <c r="F150" s="7">
        <v>5700</v>
      </c>
      <c r="G150" s="29">
        <f>F150*4</f>
        <v>22800</v>
      </c>
      <c r="H150" s="6">
        <v>5700</v>
      </c>
      <c r="I150" s="6"/>
      <c r="J150" s="6"/>
      <c r="K150" s="6"/>
      <c r="L150" s="6"/>
    </row>
    <row r="151" spans="1:12" x14ac:dyDescent="0.25">
      <c r="A151" s="45" t="s">
        <v>230</v>
      </c>
      <c r="B151" s="46">
        <v>119</v>
      </c>
      <c r="C151" s="2" t="s">
        <v>238</v>
      </c>
      <c r="D151" s="2">
        <v>1</v>
      </c>
      <c r="E151" s="2" t="s">
        <v>238</v>
      </c>
      <c r="F151" s="7">
        <v>15305</v>
      </c>
      <c r="G151" s="29">
        <f>F151*4</f>
        <v>61220</v>
      </c>
      <c r="H151" s="6">
        <v>14000</v>
      </c>
      <c r="I151" s="6"/>
      <c r="J151" s="6">
        <v>1230</v>
      </c>
      <c r="K151" s="6">
        <v>15</v>
      </c>
      <c r="L151" s="6">
        <v>60</v>
      </c>
    </row>
    <row r="152" spans="1:12" x14ac:dyDescent="0.25">
      <c r="A152" s="45" t="s">
        <v>230</v>
      </c>
      <c r="B152" s="46">
        <v>120</v>
      </c>
      <c r="C152" s="2" t="s">
        <v>239</v>
      </c>
      <c r="D152" s="2">
        <v>1</v>
      </c>
      <c r="E152" s="2" t="s">
        <v>239</v>
      </c>
      <c r="F152" s="7">
        <v>30</v>
      </c>
      <c r="G152" s="29">
        <f>F152*4</f>
        <v>120</v>
      </c>
      <c r="H152" s="6"/>
      <c r="I152" s="6"/>
      <c r="J152" s="6"/>
      <c r="K152" s="6">
        <v>30</v>
      </c>
      <c r="L152" s="6"/>
    </row>
    <row r="153" spans="1:12" x14ac:dyDescent="0.25">
      <c r="A153" s="45" t="s">
        <v>230</v>
      </c>
      <c r="B153" s="46">
        <v>121</v>
      </c>
      <c r="C153" s="2" t="s">
        <v>240</v>
      </c>
      <c r="D153" s="2">
        <v>1</v>
      </c>
      <c r="E153" s="2" t="s">
        <v>240</v>
      </c>
      <c r="F153" s="7">
        <v>920</v>
      </c>
      <c r="G153" s="29">
        <f>F153*4</f>
        <v>3680</v>
      </c>
      <c r="H153" s="6"/>
      <c r="I153" s="6">
        <v>720</v>
      </c>
      <c r="J153" s="6"/>
      <c r="K153" s="6">
        <v>200</v>
      </c>
      <c r="L153" s="6"/>
    </row>
    <row r="154" spans="1:12" x14ac:dyDescent="0.25">
      <c r="A154" s="45" t="s">
        <v>230</v>
      </c>
      <c r="B154" s="46">
        <v>122</v>
      </c>
      <c r="C154" s="2" t="s">
        <v>241</v>
      </c>
      <c r="D154" s="2">
        <v>1</v>
      </c>
      <c r="E154" s="2" t="s">
        <v>241</v>
      </c>
      <c r="F154" s="7">
        <v>17990</v>
      </c>
      <c r="G154" s="29">
        <f>F154*4</f>
        <v>71960</v>
      </c>
      <c r="H154" s="6">
        <v>11500</v>
      </c>
      <c r="I154" s="6">
        <v>3690</v>
      </c>
      <c r="J154" s="6">
        <v>2716</v>
      </c>
      <c r="K154" s="6">
        <v>50</v>
      </c>
      <c r="L154" s="6">
        <v>34</v>
      </c>
    </row>
    <row r="155" spans="1:12" x14ac:dyDescent="0.25">
      <c r="A155" s="45" t="s">
        <v>230</v>
      </c>
      <c r="B155" s="46">
        <v>123</v>
      </c>
      <c r="C155" s="2" t="s">
        <v>242</v>
      </c>
      <c r="D155" s="2">
        <v>1</v>
      </c>
      <c r="E155" s="2" t="s">
        <v>242</v>
      </c>
      <c r="F155" s="7">
        <v>3600</v>
      </c>
      <c r="G155" s="29">
        <f>F155*4</f>
        <v>14400</v>
      </c>
      <c r="H155" s="6">
        <v>3600</v>
      </c>
      <c r="I155" s="6"/>
      <c r="J155" s="6"/>
      <c r="K155" s="6"/>
      <c r="L155" s="6"/>
    </row>
    <row r="156" spans="1:12" x14ac:dyDescent="0.25">
      <c r="A156" s="45" t="s">
        <v>230</v>
      </c>
      <c r="B156" s="46">
        <v>124</v>
      </c>
      <c r="C156" s="2" t="s">
        <v>243</v>
      </c>
      <c r="D156" s="2">
        <v>1</v>
      </c>
      <c r="E156" s="2" t="s">
        <v>243</v>
      </c>
      <c r="F156" s="7">
        <v>5500</v>
      </c>
      <c r="G156" s="29">
        <f>F156*4</f>
        <v>22000</v>
      </c>
      <c r="H156" s="6">
        <v>5500</v>
      </c>
      <c r="I156" s="6"/>
      <c r="J156" s="6"/>
      <c r="K156" s="6"/>
      <c r="L156" s="6"/>
    </row>
    <row r="157" spans="1:12" x14ac:dyDescent="0.25">
      <c r="A157" s="45" t="s">
        <v>230</v>
      </c>
      <c r="B157" s="46">
        <v>125</v>
      </c>
      <c r="C157" s="2" t="s">
        <v>244</v>
      </c>
      <c r="D157" s="2">
        <v>1</v>
      </c>
      <c r="E157" s="2" t="s">
        <v>244</v>
      </c>
      <c r="F157" s="7">
        <v>540</v>
      </c>
      <c r="G157" s="29">
        <f>F157*4</f>
        <v>2160</v>
      </c>
      <c r="H157" s="6"/>
      <c r="I157" s="6">
        <v>540</v>
      </c>
      <c r="J157" s="6"/>
      <c r="K157" s="6"/>
      <c r="L157" s="6"/>
    </row>
    <row r="158" spans="1:12" x14ac:dyDescent="0.25">
      <c r="A158" s="45" t="s">
        <v>230</v>
      </c>
      <c r="B158" s="46">
        <v>126</v>
      </c>
      <c r="C158" s="2" t="s">
        <v>245</v>
      </c>
      <c r="D158" s="2">
        <v>1</v>
      </c>
      <c r="E158" s="2" t="s">
        <v>245</v>
      </c>
      <c r="F158" s="7">
        <v>5435</v>
      </c>
      <c r="G158" s="29">
        <f>F158*4</f>
        <v>21740</v>
      </c>
      <c r="H158" s="6"/>
      <c r="I158" s="6">
        <v>5420</v>
      </c>
      <c r="J158" s="6"/>
      <c r="K158" s="6">
        <v>15</v>
      </c>
      <c r="L158" s="6"/>
    </row>
    <row r="159" spans="1:12" x14ac:dyDescent="0.25">
      <c r="A159" s="45" t="s">
        <v>230</v>
      </c>
      <c r="B159" s="46">
        <v>127</v>
      </c>
      <c r="C159" s="2" t="s">
        <v>246</v>
      </c>
      <c r="D159" s="2">
        <v>1</v>
      </c>
      <c r="E159" s="2" t="s">
        <v>246</v>
      </c>
      <c r="F159" s="7">
        <v>4733</v>
      </c>
      <c r="G159" s="29">
        <f>F159*4</f>
        <v>18932</v>
      </c>
      <c r="H159" s="6"/>
      <c r="I159" s="6">
        <v>3185</v>
      </c>
      <c r="J159" s="6">
        <v>1278</v>
      </c>
      <c r="K159" s="6">
        <v>200</v>
      </c>
      <c r="L159" s="6">
        <v>70</v>
      </c>
    </row>
    <row r="160" spans="1:12" x14ac:dyDescent="0.25">
      <c r="A160" s="45" t="s">
        <v>230</v>
      </c>
      <c r="B160" s="46">
        <v>128</v>
      </c>
      <c r="C160" s="2" t="s">
        <v>247</v>
      </c>
      <c r="D160" s="2">
        <v>1</v>
      </c>
      <c r="E160" s="2" t="s">
        <v>247</v>
      </c>
      <c r="F160" s="7">
        <v>1410</v>
      </c>
      <c r="G160" s="29">
        <f>F160*4</f>
        <v>5640</v>
      </c>
      <c r="H160" s="6">
        <v>1400</v>
      </c>
      <c r="I160" s="6">
        <v>10</v>
      </c>
      <c r="J160" s="6"/>
      <c r="K160" s="6"/>
      <c r="L160" s="6"/>
    </row>
    <row r="161" spans="1:12" x14ac:dyDescent="0.25">
      <c r="A161" s="18"/>
      <c r="B161" s="4"/>
      <c r="C161" s="18"/>
      <c r="D161" s="4"/>
      <c r="E161" s="18"/>
      <c r="F161" s="17">
        <f>SUBTOTAL(9,Tableau1[QUANTITE TOTALE
ESTIMATIVE])</f>
        <v>633224</v>
      </c>
      <c r="G161" s="17">
        <f>SUBTOTAL(9,Tableau1[QUANTITE TOTALE
MAXIMALE
(coefficient 4)])</f>
        <v>2532896</v>
      </c>
      <c r="H161" s="17">
        <f>SUBTOTAL(9,Tableau1[C.H.U. DE BREST])</f>
        <v>532800</v>
      </c>
      <c r="I161" s="17">
        <f>SUBTOTAL(9,Tableau1[C.H. DES PAYS
DE MORLAIX])</f>
        <v>70665</v>
      </c>
      <c r="J161" s="17">
        <f>SUBTOTAL(9,Tableau1[C.H. FERDINAND GRALL
(LANDERNEAU)])</f>
        <v>26695</v>
      </c>
      <c r="K161" s="17">
        <f>SUBTOTAL(9,Tableau1[ C.H. DE LANMEUR])</f>
        <v>1600</v>
      </c>
      <c r="L161" s="17">
        <f>SUBTOTAL(9,Tableau1[ C.H. DE LA PRESQU''ÎLE
DE CROZON])</f>
        <v>1464</v>
      </c>
    </row>
  </sheetData>
  <sheetProtection algorithmName="SHA-512" hashValue="wb6f0yQg34TUxYeKvI5/r1jSZxuJYUaQprGp2lauLAoSqGOBnHsBZxsBLdk1Xv4ejVa/a8hMdsesHRMrx3CoAA==" saltValue="8PjyQ60UChodFzYVWvM4Mw==" spinCount="100000" sheet="1" objects="1" scenarios="1" formatCells="0" formatColumns="0" formatRows="0" sort="0" autoFilter="0"/>
  <mergeCells count="6">
    <mergeCell ref="A1:G1"/>
    <mergeCell ref="A2:G2"/>
    <mergeCell ref="A5:G5"/>
    <mergeCell ref="A3:G3"/>
    <mergeCell ref="H7:L7"/>
    <mergeCell ref="A7:G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H161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A8" sqref="A8"/>
    </sheetView>
  </sheetViews>
  <sheetFormatPr baseColWidth="10" defaultRowHeight="15" outlineLevelCol="1" x14ac:dyDescent="0.25"/>
  <cols>
    <col min="1" max="1" width="20.140625" style="38" bestFit="1" customWidth="1" outlineLevel="1"/>
    <col min="2" max="2" width="9.7109375" style="1" bestFit="1" customWidth="1"/>
    <col min="3" max="3" width="64.85546875" style="38" bestFit="1" customWidth="1"/>
    <col min="4" max="4" width="15.140625" style="1" bestFit="1" customWidth="1"/>
    <col min="5" max="5" width="53.140625" style="38" bestFit="1" customWidth="1"/>
    <col min="6" max="6" width="30.140625" style="5" bestFit="1" customWidth="1"/>
    <col min="7" max="8" width="28.7109375" style="10" customWidth="1"/>
    <col min="9" max="16384" width="11.42578125" style="1"/>
  </cols>
  <sheetData>
    <row r="1" spans="1:8" ht="26.25" x14ac:dyDescent="0.25">
      <c r="A1" s="50" t="s">
        <v>23</v>
      </c>
      <c r="B1" s="50"/>
      <c r="C1" s="50"/>
      <c r="D1" s="50"/>
      <c r="E1" s="50"/>
      <c r="F1" s="50"/>
      <c r="G1" s="11"/>
      <c r="H1" s="11"/>
    </row>
    <row r="2" spans="1:8" ht="23.25" x14ac:dyDescent="0.25">
      <c r="A2" s="51" t="s">
        <v>10</v>
      </c>
      <c r="B2" s="51"/>
      <c r="C2" s="51"/>
      <c r="D2" s="51"/>
      <c r="E2" s="51"/>
      <c r="F2" s="51"/>
      <c r="G2" s="12"/>
      <c r="H2" s="12"/>
    </row>
    <row r="3" spans="1:8" ht="23.25" x14ac:dyDescent="0.25">
      <c r="A3" s="53" t="s">
        <v>31</v>
      </c>
      <c r="B3" s="53"/>
      <c r="C3" s="53"/>
      <c r="D3" s="53"/>
      <c r="E3" s="53"/>
      <c r="F3" s="53"/>
      <c r="G3" s="12"/>
      <c r="H3" s="12"/>
    </row>
    <row r="4" spans="1:8" x14ac:dyDescent="0.25">
      <c r="A4" s="42"/>
      <c r="B4" s="14"/>
      <c r="C4" s="42"/>
      <c r="D4" s="14"/>
      <c r="E4" s="42"/>
      <c r="F4" s="44"/>
    </row>
    <row r="5" spans="1:8" ht="15.75" x14ac:dyDescent="0.25">
      <c r="A5" s="52" t="s">
        <v>13</v>
      </c>
      <c r="B5" s="52"/>
      <c r="C5" s="52"/>
      <c r="D5" s="52"/>
      <c r="E5" s="52"/>
      <c r="F5" s="52"/>
    </row>
    <row r="7" spans="1:8" s="22" customFormat="1" ht="21" customHeight="1" x14ac:dyDescent="0.35">
      <c r="A7" s="55" t="s">
        <v>7</v>
      </c>
      <c r="B7" s="55"/>
      <c r="C7" s="55"/>
      <c r="D7" s="55"/>
      <c r="E7" s="55"/>
      <c r="F7" s="55"/>
      <c r="G7" s="54" t="s">
        <v>6</v>
      </c>
      <c r="H7" s="54"/>
    </row>
    <row r="8" spans="1:8" s="4" customFormat="1" ht="30" x14ac:dyDescent="0.25">
      <c r="A8" s="43" t="s">
        <v>5</v>
      </c>
      <c r="B8" s="15" t="s">
        <v>0</v>
      </c>
      <c r="C8" s="20" t="s">
        <v>1</v>
      </c>
      <c r="D8" s="15" t="s">
        <v>2</v>
      </c>
      <c r="E8" s="20" t="s">
        <v>3</v>
      </c>
      <c r="F8" s="16" t="s">
        <v>24</v>
      </c>
      <c r="G8" s="8" t="s">
        <v>8</v>
      </c>
      <c r="H8" s="8" t="s">
        <v>26</v>
      </c>
    </row>
    <row r="9" spans="1:8" x14ac:dyDescent="0.25">
      <c r="A9" s="40" t="s">
        <v>32</v>
      </c>
      <c r="B9" s="3">
        <v>1</v>
      </c>
      <c r="C9" s="2" t="s">
        <v>33</v>
      </c>
      <c r="D9" s="2">
        <v>1</v>
      </c>
      <c r="E9" s="2" t="s">
        <v>34</v>
      </c>
      <c r="F9" s="7">
        <v>2</v>
      </c>
      <c r="G9" s="9">
        <v>2</v>
      </c>
      <c r="H9" s="9"/>
    </row>
    <row r="10" spans="1:8" x14ac:dyDescent="0.25">
      <c r="A10" s="40" t="s">
        <v>32</v>
      </c>
      <c r="B10" s="3">
        <v>2</v>
      </c>
      <c r="C10" s="2" t="s">
        <v>35</v>
      </c>
      <c r="D10" s="2">
        <v>1</v>
      </c>
      <c r="E10" s="2" t="s">
        <v>35</v>
      </c>
      <c r="F10" s="7">
        <v>0</v>
      </c>
      <c r="G10" s="9"/>
      <c r="H10" s="9"/>
    </row>
    <row r="11" spans="1:8" x14ac:dyDescent="0.25">
      <c r="A11" s="40" t="s">
        <v>32</v>
      </c>
      <c r="B11" s="3">
        <v>3</v>
      </c>
      <c r="C11" s="2" t="s">
        <v>36</v>
      </c>
      <c r="D11" s="2">
        <v>1</v>
      </c>
      <c r="E11" s="2" t="s">
        <v>37</v>
      </c>
      <c r="F11" s="7">
        <v>1</v>
      </c>
      <c r="G11" s="9">
        <v>1</v>
      </c>
      <c r="H11" s="9"/>
    </row>
    <row r="12" spans="1:8" x14ac:dyDescent="0.25">
      <c r="A12" s="40" t="s">
        <v>32</v>
      </c>
      <c r="B12" s="3">
        <v>3</v>
      </c>
      <c r="C12" s="2" t="s">
        <v>36</v>
      </c>
      <c r="D12" s="2">
        <v>2</v>
      </c>
      <c r="E12" s="2" t="s">
        <v>38</v>
      </c>
      <c r="F12" s="7">
        <v>1</v>
      </c>
      <c r="G12" s="9">
        <v>1</v>
      </c>
      <c r="H12" s="9"/>
    </row>
    <row r="13" spans="1:8" x14ac:dyDescent="0.25">
      <c r="A13" s="40" t="s">
        <v>32</v>
      </c>
      <c r="B13" s="3">
        <v>3</v>
      </c>
      <c r="C13" s="2" t="s">
        <v>36</v>
      </c>
      <c r="D13" s="2">
        <v>3</v>
      </c>
      <c r="E13" s="2" t="s">
        <v>39</v>
      </c>
      <c r="F13" s="7">
        <v>1</v>
      </c>
      <c r="G13" s="9">
        <v>1</v>
      </c>
      <c r="H13" s="9"/>
    </row>
    <row r="14" spans="1:8" x14ac:dyDescent="0.25">
      <c r="A14" s="41" t="s">
        <v>32</v>
      </c>
      <c r="B14" s="30">
        <v>4</v>
      </c>
      <c r="C14" s="31" t="s">
        <v>40</v>
      </c>
      <c r="D14" s="31">
        <v>1</v>
      </c>
      <c r="E14" s="31" t="s">
        <v>41</v>
      </c>
      <c r="F14" s="32">
        <v>2</v>
      </c>
      <c r="G14" s="33">
        <v>2</v>
      </c>
      <c r="H14" s="33"/>
    </row>
    <row r="15" spans="1:8" s="4" customFormat="1" x14ac:dyDescent="0.25">
      <c r="A15" s="45" t="s">
        <v>32</v>
      </c>
      <c r="B15" s="46">
        <v>5</v>
      </c>
      <c r="C15" s="2" t="s">
        <v>42</v>
      </c>
      <c r="D15" s="2">
        <v>1</v>
      </c>
      <c r="E15" s="2" t="s">
        <v>43</v>
      </c>
      <c r="F15" s="7">
        <v>0</v>
      </c>
      <c r="G15" s="9"/>
      <c r="H15" s="9"/>
    </row>
    <row r="16" spans="1:8" x14ac:dyDescent="0.25">
      <c r="A16" s="45" t="s">
        <v>32</v>
      </c>
      <c r="B16" s="46">
        <v>5</v>
      </c>
      <c r="C16" s="2" t="s">
        <v>42</v>
      </c>
      <c r="D16" s="2">
        <v>2</v>
      </c>
      <c r="E16" s="2" t="s">
        <v>44</v>
      </c>
      <c r="F16" s="7">
        <v>0</v>
      </c>
      <c r="G16" s="47"/>
      <c r="H16" s="9"/>
    </row>
    <row r="17" spans="1:8" x14ac:dyDescent="0.25">
      <c r="A17" s="45" t="s">
        <v>32</v>
      </c>
      <c r="B17" s="46">
        <v>5</v>
      </c>
      <c r="C17" s="2" t="s">
        <v>42</v>
      </c>
      <c r="D17" s="2">
        <v>3</v>
      </c>
      <c r="E17" s="2" t="s">
        <v>45</v>
      </c>
      <c r="F17" s="7">
        <v>1</v>
      </c>
      <c r="G17" s="47">
        <v>1</v>
      </c>
      <c r="H17" s="9"/>
    </row>
    <row r="18" spans="1:8" x14ac:dyDescent="0.25">
      <c r="A18" s="45" t="s">
        <v>32</v>
      </c>
      <c r="B18" s="46">
        <v>5</v>
      </c>
      <c r="C18" s="2" t="s">
        <v>42</v>
      </c>
      <c r="D18" s="2">
        <v>4</v>
      </c>
      <c r="E18" s="2" t="s">
        <v>46</v>
      </c>
      <c r="F18" s="7">
        <v>1</v>
      </c>
      <c r="G18" s="47">
        <v>1</v>
      </c>
      <c r="H18" s="47"/>
    </row>
    <row r="19" spans="1:8" x14ac:dyDescent="0.25">
      <c r="A19" s="45" t="s">
        <v>32</v>
      </c>
      <c r="B19" s="46">
        <v>5</v>
      </c>
      <c r="C19" s="2" t="s">
        <v>42</v>
      </c>
      <c r="D19" s="2">
        <v>5</v>
      </c>
      <c r="E19" s="2" t="s">
        <v>47</v>
      </c>
      <c r="F19" s="7">
        <v>0</v>
      </c>
      <c r="G19" s="47"/>
      <c r="H19" s="47"/>
    </row>
    <row r="20" spans="1:8" x14ac:dyDescent="0.25">
      <c r="A20" s="45" t="s">
        <v>32</v>
      </c>
      <c r="B20" s="46">
        <v>5</v>
      </c>
      <c r="C20" s="2" t="s">
        <v>42</v>
      </c>
      <c r="D20" s="2">
        <v>6</v>
      </c>
      <c r="E20" s="2" t="s">
        <v>48</v>
      </c>
      <c r="F20" s="7">
        <v>1</v>
      </c>
      <c r="G20" s="47">
        <v>1</v>
      </c>
      <c r="H20" s="9"/>
    </row>
    <row r="21" spans="1:8" x14ac:dyDescent="0.25">
      <c r="A21" s="45" t="s">
        <v>32</v>
      </c>
      <c r="B21" s="46">
        <v>5</v>
      </c>
      <c r="C21" s="2" t="s">
        <v>42</v>
      </c>
      <c r="D21" s="2">
        <v>7</v>
      </c>
      <c r="E21" s="2" t="s">
        <v>49</v>
      </c>
      <c r="F21" s="7">
        <v>0</v>
      </c>
      <c r="G21" s="47"/>
      <c r="H21" s="9"/>
    </row>
    <row r="22" spans="1:8" x14ac:dyDescent="0.25">
      <c r="A22" s="45" t="s">
        <v>32</v>
      </c>
      <c r="B22" s="46">
        <v>6</v>
      </c>
      <c r="C22" s="2" t="s">
        <v>50</v>
      </c>
      <c r="D22" s="2">
        <v>1</v>
      </c>
      <c r="E22" s="2" t="s">
        <v>51</v>
      </c>
      <c r="F22" s="7">
        <v>1</v>
      </c>
      <c r="G22" s="47">
        <v>1</v>
      </c>
      <c r="H22" s="9"/>
    </row>
    <row r="23" spans="1:8" x14ac:dyDescent="0.25">
      <c r="A23" s="45" t="s">
        <v>32</v>
      </c>
      <c r="B23" s="46">
        <v>7</v>
      </c>
      <c r="C23" s="2" t="s">
        <v>52</v>
      </c>
      <c r="D23" s="2">
        <v>1</v>
      </c>
      <c r="E23" s="2" t="s">
        <v>53</v>
      </c>
      <c r="F23" s="7">
        <v>2</v>
      </c>
      <c r="G23" s="47">
        <v>2</v>
      </c>
      <c r="H23" s="9"/>
    </row>
    <row r="24" spans="1:8" x14ac:dyDescent="0.25">
      <c r="A24" s="45" t="s">
        <v>32</v>
      </c>
      <c r="B24" s="46">
        <v>8</v>
      </c>
      <c r="C24" s="2" t="s">
        <v>54</v>
      </c>
      <c r="D24" s="2">
        <v>1</v>
      </c>
      <c r="E24" s="2" t="s">
        <v>55</v>
      </c>
      <c r="F24" s="7">
        <v>0</v>
      </c>
      <c r="G24" s="47"/>
      <c r="H24" s="47"/>
    </row>
    <row r="25" spans="1:8" x14ac:dyDescent="0.25">
      <c r="A25" s="45" t="s">
        <v>32</v>
      </c>
      <c r="B25" s="46">
        <v>9</v>
      </c>
      <c r="C25" s="2" t="s">
        <v>56</v>
      </c>
      <c r="D25" s="2">
        <v>1</v>
      </c>
      <c r="E25" s="2" t="s">
        <v>57</v>
      </c>
      <c r="F25" s="7">
        <v>2</v>
      </c>
      <c r="G25" s="47">
        <v>2</v>
      </c>
      <c r="H25" s="9"/>
    </row>
    <row r="26" spans="1:8" x14ac:dyDescent="0.25">
      <c r="A26" s="45" t="s">
        <v>32</v>
      </c>
      <c r="B26" s="46">
        <v>9</v>
      </c>
      <c r="C26" s="2" t="s">
        <v>56</v>
      </c>
      <c r="D26" s="2">
        <v>2</v>
      </c>
      <c r="E26" s="2" t="s">
        <v>58</v>
      </c>
      <c r="F26" s="7">
        <v>2</v>
      </c>
      <c r="G26" s="47">
        <v>2</v>
      </c>
      <c r="H26" s="47"/>
    </row>
    <row r="27" spans="1:8" x14ac:dyDescent="0.25">
      <c r="A27" s="45" t="s">
        <v>32</v>
      </c>
      <c r="B27" s="46">
        <v>10</v>
      </c>
      <c r="C27" s="2" t="s">
        <v>59</v>
      </c>
      <c r="D27" s="2">
        <v>1</v>
      </c>
      <c r="E27" s="2" t="s">
        <v>60</v>
      </c>
      <c r="F27" s="7">
        <v>2</v>
      </c>
      <c r="G27" s="47">
        <v>2</v>
      </c>
      <c r="H27" s="47"/>
    </row>
    <row r="28" spans="1:8" x14ac:dyDescent="0.25">
      <c r="A28" s="45" t="s">
        <v>32</v>
      </c>
      <c r="B28" s="46">
        <v>11</v>
      </c>
      <c r="C28" s="2" t="s">
        <v>61</v>
      </c>
      <c r="D28" s="2">
        <v>1</v>
      </c>
      <c r="E28" s="2" t="s">
        <v>62</v>
      </c>
      <c r="F28" s="7">
        <v>2</v>
      </c>
      <c r="G28" s="47">
        <v>2</v>
      </c>
      <c r="H28" s="9"/>
    </row>
    <row r="29" spans="1:8" x14ac:dyDescent="0.25">
      <c r="A29" s="45" t="s">
        <v>32</v>
      </c>
      <c r="B29" s="46">
        <v>12</v>
      </c>
      <c r="C29" s="2" t="s">
        <v>63</v>
      </c>
      <c r="D29" s="2">
        <v>1</v>
      </c>
      <c r="E29" s="2" t="s">
        <v>64</v>
      </c>
      <c r="F29" s="7">
        <v>2</v>
      </c>
      <c r="G29" s="47">
        <v>2</v>
      </c>
      <c r="H29" s="47"/>
    </row>
    <row r="30" spans="1:8" x14ac:dyDescent="0.25">
      <c r="A30" s="45" t="s">
        <v>32</v>
      </c>
      <c r="B30" s="46">
        <v>13</v>
      </c>
      <c r="C30" s="2" t="s">
        <v>65</v>
      </c>
      <c r="D30" s="2">
        <v>1</v>
      </c>
      <c r="E30" s="2" t="s">
        <v>66</v>
      </c>
      <c r="F30" s="7">
        <v>2</v>
      </c>
      <c r="G30" s="47">
        <v>2</v>
      </c>
      <c r="H30" s="9"/>
    </row>
    <row r="31" spans="1:8" x14ac:dyDescent="0.25">
      <c r="A31" s="45" t="s">
        <v>32</v>
      </c>
      <c r="B31" s="46">
        <v>14</v>
      </c>
      <c r="C31" s="2" t="s">
        <v>67</v>
      </c>
      <c r="D31" s="2">
        <v>1</v>
      </c>
      <c r="E31" s="2" t="s">
        <v>68</v>
      </c>
      <c r="F31" s="7">
        <v>2</v>
      </c>
      <c r="G31" s="47">
        <v>2</v>
      </c>
      <c r="H31" s="9"/>
    </row>
    <row r="32" spans="1:8" x14ac:dyDescent="0.25">
      <c r="A32" s="45" t="s">
        <v>32</v>
      </c>
      <c r="B32" s="46">
        <v>15</v>
      </c>
      <c r="C32" s="2" t="s">
        <v>69</v>
      </c>
      <c r="D32" s="2">
        <v>1</v>
      </c>
      <c r="E32" s="2" t="s">
        <v>70</v>
      </c>
      <c r="F32" s="7">
        <v>2</v>
      </c>
      <c r="G32" s="47">
        <v>2</v>
      </c>
      <c r="H32" s="47"/>
    </row>
    <row r="33" spans="1:8" x14ac:dyDescent="0.25">
      <c r="A33" s="45" t="s">
        <v>32</v>
      </c>
      <c r="B33" s="46">
        <v>15</v>
      </c>
      <c r="C33" s="2" t="s">
        <v>69</v>
      </c>
      <c r="D33" s="2">
        <v>2</v>
      </c>
      <c r="E33" s="2" t="s">
        <v>66</v>
      </c>
      <c r="F33" s="7">
        <v>2</v>
      </c>
      <c r="G33" s="47">
        <v>2</v>
      </c>
      <c r="H33" s="9"/>
    </row>
    <row r="34" spans="1:8" x14ac:dyDescent="0.25">
      <c r="A34" s="45" t="s">
        <v>32</v>
      </c>
      <c r="B34" s="46">
        <v>15</v>
      </c>
      <c r="C34" s="2" t="s">
        <v>69</v>
      </c>
      <c r="D34" s="2">
        <v>3</v>
      </c>
      <c r="E34" s="2" t="s">
        <v>71</v>
      </c>
      <c r="F34" s="7">
        <v>2</v>
      </c>
      <c r="G34" s="47">
        <v>2</v>
      </c>
      <c r="H34" s="9"/>
    </row>
    <row r="35" spans="1:8" x14ac:dyDescent="0.25">
      <c r="A35" s="45" t="s">
        <v>32</v>
      </c>
      <c r="B35" s="46">
        <v>16</v>
      </c>
      <c r="C35" s="2" t="s">
        <v>72</v>
      </c>
      <c r="D35" s="2">
        <v>1</v>
      </c>
      <c r="E35" s="2" t="s">
        <v>73</v>
      </c>
      <c r="F35" s="7">
        <v>2</v>
      </c>
      <c r="G35" s="47">
        <v>2</v>
      </c>
      <c r="H35" s="9"/>
    </row>
    <row r="36" spans="1:8" x14ac:dyDescent="0.25">
      <c r="A36" s="45" t="s">
        <v>32</v>
      </c>
      <c r="B36" s="46">
        <v>17</v>
      </c>
      <c r="C36" s="2" t="s">
        <v>72</v>
      </c>
      <c r="D36" s="2">
        <v>1</v>
      </c>
      <c r="E36" s="2" t="s">
        <v>74</v>
      </c>
      <c r="F36" s="7">
        <v>0</v>
      </c>
      <c r="G36" s="9"/>
      <c r="H36" s="47"/>
    </row>
    <row r="37" spans="1:8" x14ac:dyDescent="0.25">
      <c r="A37" s="45" t="s">
        <v>32</v>
      </c>
      <c r="B37" s="46">
        <v>18</v>
      </c>
      <c r="C37" s="2" t="s">
        <v>75</v>
      </c>
      <c r="D37" s="2">
        <v>1</v>
      </c>
      <c r="E37" s="2" t="s">
        <v>76</v>
      </c>
      <c r="F37" s="7">
        <v>2</v>
      </c>
      <c r="G37" s="47">
        <v>2</v>
      </c>
      <c r="H37" s="9"/>
    </row>
    <row r="38" spans="1:8" x14ac:dyDescent="0.25">
      <c r="A38" s="45" t="s">
        <v>32</v>
      </c>
      <c r="B38" s="46">
        <v>19</v>
      </c>
      <c r="C38" s="2" t="s">
        <v>77</v>
      </c>
      <c r="D38" s="2">
        <v>1</v>
      </c>
      <c r="E38" s="2" t="s">
        <v>77</v>
      </c>
      <c r="F38" s="7">
        <v>2</v>
      </c>
      <c r="G38" s="47">
        <v>2</v>
      </c>
      <c r="H38" s="9"/>
    </row>
    <row r="39" spans="1:8" x14ac:dyDescent="0.25">
      <c r="A39" s="45" t="s">
        <v>32</v>
      </c>
      <c r="B39" s="46">
        <v>20</v>
      </c>
      <c r="C39" s="2" t="s">
        <v>78</v>
      </c>
      <c r="D39" s="2">
        <v>1</v>
      </c>
      <c r="E39" s="2" t="s">
        <v>79</v>
      </c>
      <c r="F39" s="7">
        <v>2</v>
      </c>
      <c r="G39" s="47">
        <v>2</v>
      </c>
      <c r="H39" s="9"/>
    </row>
    <row r="40" spans="1:8" x14ac:dyDescent="0.25">
      <c r="A40" s="45" t="s">
        <v>32</v>
      </c>
      <c r="B40" s="46">
        <v>20</v>
      </c>
      <c r="C40" s="2" t="s">
        <v>78</v>
      </c>
      <c r="D40" s="2">
        <v>2</v>
      </c>
      <c r="E40" s="2" t="s">
        <v>80</v>
      </c>
      <c r="F40" s="7">
        <v>2</v>
      </c>
      <c r="G40" s="47">
        <v>2</v>
      </c>
      <c r="H40" s="47"/>
    </row>
    <row r="41" spans="1:8" x14ac:dyDescent="0.25">
      <c r="A41" s="45" t="s">
        <v>32</v>
      </c>
      <c r="B41" s="46">
        <v>20</v>
      </c>
      <c r="C41" s="2" t="s">
        <v>78</v>
      </c>
      <c r="D41" s="2">
        <v>3</v>
      </c>
      <c r="E41" s="2" t="s">
        <v>81</v>
      </c>
      <c r="F41" s="7">
        <v>2</v>
      </c>
      <c r="G41" s="47">
        <v>2</v>
      </c>
      <c r="H41" s="9"/>
    </row>
    <row r="42" spans="1:8" x14ac:dyDescent="0.25">
      <c r="A42" s="45" t="s">
        <v>32</v>
      </c>
      <c r="B42" s="46">
        <v>20</v>
      </c>
      <c r="C42" s="2" t="s">
        <v>78</v>
      </c>
      <c r="D42" s="2">
        <v>4</v>
      </c>
      <c r="E42" s="2" t="s">
        <v>82</v>
      </c>
      <c r="F42" s="7">
        <v>2</v>
      </c>
      <c r="G42" s="47">
        <v>2</v>
      </c>
      <c r="H42" s="9"/>
    </row>
    <row r="43" spans="1:8" x14ac:dyDescent="0.25">
      <c r="A43" s="45" t="s">
        <v>32</v>
      </c>
      <c r="B43" s="46">
        <v>20</v>
      </c>
      <c r="C43" s="2" t="s">
        <v>78</v>
      </c>
      <c r="D43" s="2">
        <v>5</v>
      </c>
      <c r="E43" s="2" t="s">
        <v>83</v>
      </c>
      <c r="F43" s="7">
        <v>0</v>
      </c>
      <c r="G43" s="9"/>
      <c r="H43" s="47"/>
    </row>
    <row r="44" spans="1:8" x14ac:dyDescent="0.25">
      <c r="A44" s="45" t="s">
        <v>32</v>
      </c>
      <c r="B44" s="46">
        <v>21</v>
      </c>
      <c r="C44" s="2" t="s">
        <v>78</v>
      </c>
      <c r="D44" s="2">
        <v>1</v>
      </c>
      <c r="E44" s="2" t="s">
        <v>84</v>
      </c>
      <c r="F44" s="7">
        <v>2</v>
      </c>
      <c r="G44" s="47">
        <v>2</v>
      </c>
      <c r="H44" s="9"/>
    </row>
    <row r="45" spans="1:8" x14ac:dyDescent="0.25">
      <c r="A45" s="45" t="s">
        <v>32</v>
      </c>
      <c r="B45" s="46">
        <v>22</v>
      </c>
      <c r="C45" s="2" t="s">
        <v>85</v>
      </c>
      <c r="D45" s="2">
        <v>1</v>
      </c>
      <c r="E45" s="2" t="s">
        <v>86</v>
      </c>
      <c r="F45" s="7">
        <v>2</v>
      </c>
      <c r="G45" s="47">
        <v>2</v>
      </c>
      <c r="H45" s="9"/>
    </row>
    <row r="46" spans="1:8" x14ac:dyDescent="0.25">
      <c r="A46" s="45" t="s">
        <v>32</v>
      </c>
      <c r="B46" s="46">
        <v>23</v>
      </c>
      <c r="C46" s="2" t="s">
        <v>87</v>
      </c>
      <c r="D46" s="2">
        <v>1</v>
      </c>
      <c r="E46" s="2" t="s">
        <v>88</v>
      </c>
      <c r="F46" s="7">
        <v>2</v>
      </c>
      <c r="G46" s="47">
        <v>2</v>
      </c>
      <c r="H46" s="9"/>
    </row>
    <row r="47" spans="1:8" x14ac:dyDescent="0.25">
      <c r="A47" s="45" t="s">
        <v>32</v>
      </c>
      <c r="B47" s="46">
        <v>24</v>
      </c>
      <c r="C47" s="2" t="s">
        <v>89</v>
      </c>
      <c r="D47" s="2">
        <v>1</v>
      </c>
      <c r="E47" s="2" t="s">
        <v>90</v>
      </c>
      <c r="F47" s="7">
        <v>2</v>
      </c>
      <c r="G47" s="47">
        <v>2</v>
      </c>
      <c r="H47" s="9"/>
    </row>
    <row r="48" spans="1:8" x14ac:dyDescent="0.25">
      <c r="A48" s="45" t="s">
        <v>32</v>
      </c>
      <c r="B48" s="46">
        <v>24</v>
      </c>
      <c r="C48" s="2" t="s">
        <v>89</v>
      </c>
      <c r="D48" s="2">
        <v>2</v>
      </c>
      <c r="E48" s="2" t="s">
        <v>91</v>
      </c>
      <c r="F48" s="7">
        <v>2</v>
      </c>
      <c r="G48" s="47">
        <v>2</v>
      </c>
      <c r="H48" s="9"/>
    </row>
    <row r="49" spans="1:8" x14ac:dyDescent="0.25">
      <c r="A49" s="45" t="s">
        <v>32</v>
      </c>
      <c r="B49" s="46">
        <v>25</v>
      </c>
      <c r="C49" s="2" t="s">
        <v>92</v>
      </c>
      <c r="D49" s="2">
        <v>1</v>
      </c>
      <c r="E49" s="2" t="s">
        <v>93</v>
      </c>
      <c r="F49" s="7">
        <v>2</v>
      </c>
      <c r="G49" s="47">
        <v>2</v>
      </c>
      <c r="H49" s="9"/>
    </row>
    <row r="50" spans="1:8" x14ac:dyDescent="0.25">
      <c r="A50" s="45" t="s">
        <v>32</v>
      </c>
      <c r="B50" s="46">
        <v>26</v>
      </c>
      <c r="C50" s="2" t="s">
        <v>94</v>
      </c>
      <c r="D50" s="2">
        <v>1</v>
      </c>
      <c r="E50" s="2" t="s">
        <v>95</v>
      </c>
      <c r="F50" s="7">
        <v>2</v>
      </c>
      <c r="G50" s="47">
        <v>2</v>
      </c>
      <c r="H50" s="47"/>
    </row>
    <row r="51" spans="1:8" x14ac:dyDescent="0.25">
      <c r="A51" s="45" t="s">
        <v>32</v>
      </c>
      <c r="B51" s="46">
        <v>26</v>
      </c>
      <c r="C51" s="2" t="s">
        <v>94</v>
      </c>
      <c r="D51" s="2">
        <v>2</v>
      </c>
      <c r="E51" s="2" t="s">
        <v>71</v>
      </c>
      <c r="F51" s="7">
        <v>2</v>
      </c>
      <c r="G51" s="47">
        <v>2</v>
      </c>
      <c r="H51" s="9"/>
    </row>
    <row r="52" spans="1:8" x14ac:dyDescent="0.25">
      <c r="A52" s="45" t="s">
        <v>32</v>
      </c>
      <c r="B52" s="46">
        <v>27</v>
      </c>
      <c r="C52" s="2" t="s">
        <v>96</v>
      </c>
      <c r="D52" s="2">
        <v>1</v>
      </c>
      <c r="E52" s="2" t="s">
        <v>97</v>
      </c>
      <c r="F52" s="7">
        <v>2</v>
      </c>
      <c r="G52" s="47">
        <v>2</v>
      </c>
      <c r="H52" s="9"/>
    </row>
    <row r="53" spans="1:8" x14ac:dyDescent="0.25">
      <c r="A53" s="45" t="s">
        <v>32</v>
      </c>
      <c r="B53" s="46">
        <v>27</v>
      </c>
      <c r="C53" s="2" t="s">
        <v>96</v>
      </c>
      <c r="D53" s="2">
        <v>2</v>
      </c>
      <c r="E53" s="2" t="s">
        <v>98</v>
      </c>
      <c r="F53" s="7">
        <v>2</v>
      </c>
      <c r="G53" s="47">
        <v>2</v>
      </c>
      <c r="H53" s="47"/>
    </row>
    <row r="54" spans="1:8" x14ac:dyDescent="0.25">
      <c r="A54" s="45" t="s">
        <v>32</v>
      </c>
      <c r="B54" s="46">
        <v>28</v>
      </c>
      <c r="C54" s="2" t="s">
        <v>99</v>
      </c>
      <c r="D54" s="2">
        <v>1</v>
      </c>
      <c r="E54" s="2" t="s">
        <v>100</v>
      </c>
      <c r="F54" s="7">
        <v>2</v>
      </c>
      <c r="G54" s="47">
        <v>2</v>
      </c>
      <c r="H54" s="47"/>
    </row>
    <row r="55" spans="1:8" x14ac:dyDescent="0.25">
      <c r="A55" s="45" t="s">
        <v>101</v>
      </c>
      <c r="B55" s="46">
        <v>29</v>
      </c>
      <c r="C55" s="2" t="s">
        <v>102</v>
      </c>
      <c r="D55" s="2">
        <v>1</v>
      </c>
      <c r="E55" s="2" t="s">
        <v>103</v>
      </c>
      <c r="F55" s="7">
        <v>2</v>
      </c>
      <c r="G55" s="47">
        <v>2</v>
      </c>
      <c r="H55" s="9"/>
    </row>
    <row r="56" spans="1:8" x14ac:dyDescent="0.25">
      <c r="A56" s="45" t="s">
        <v>101</v>
      </c>
      <c r="B56" s="46">
        <v>30</v>
      </c>
      <c r="C56" s="2" t="s">
        <v>104</v>
      </c>
      <c r="D56" s="2">
        <v>1</v>
      </c>
      <c r="E56" s="2" t="s">
        <v>104</v>
      </c>
      <c r="F56" s="7">
        <v>0</v>
      </c>
      <c r="G56" s="47"/>
      <c r="H56" s="9"/>
    </row>
    <row r="57" spans="1:8" x14ac:dyDescent="0.25">
      <c r="A57" s="45" t="s">
        <v>101</v>
      </c>
      <c r="B57" s="46">
        <v>31</v>
      </c>
      <c r="C57" s="2" t="s">
        <v>105</v>
      </c>
      <c r="D57" s="2">
        <v>1</v>
      </c>
      <c r="E57" s="2" t="s">
        <v>106</v>
      </c>
      <c r="F57" s="7">
        <v>0</v>
      </c>
      <c r="G57" s="47"/>
      <c r="H57" s="9"/>
    </row>
    <row r="58" spans="1:8" x14ac:dyDescent="0.25">
      <c r="A58" s="45" t="s">
        <v>101</v>
      </c>
      <c r="B58" s="46">
        <v>31</v>
      </c>
      <c r="C58" s="2" t="s">
        <v>105</v>
      </c>
      <c r="D58" s="2">
        <v>2</v>
      </c>
      <c r="E58" s="2" t="s">
        <v>107</v>
      </c>
      <c r="F58" s="7">
        <v>0</v>
      </c>
      <c r="G58" s="47"/>
      <c r="H58" s="9"/>
    </row>
    <row r="59" spans="1:8" x14ac:dyDescent="0.25">
      <c r="A59" s="45" t="s">
        <v>101</v>
      </c>
      <c r="B59" s="46">
        <v>32</v>
      </c>
      <c r="C59" s="2" t="s">
        <v>108</v>
      </c>
      <c r="D59" s="2">
        <v>1</v>
      </c>
      <c r="E59" s="2" t="s">
        <v>108</v>
      </c>
      <c r="F59" s="7">
        <v>0</v>
      </c>
      <c r="G59" s="47"/>
      <c r="H59" s="9"/>
    </row>
    <row r="60" spans="1:8" x14ac:dyDescent="0.25">
      <c r="A60" s="45" t="s">
        <v>101</v>
      </c>
      <c r="B60" s="46">
        <v>33</v>
      </c>
      <c r="C60" s="2" t="s">
        <v>109</v>
      </c>
      <c r="D60" s="2">
        <v>1</v>
      </c>
      <c r="E60" s="2" t="s">
        <v>110</v>
      </c>
      <c r="F60" s="7">
        <v>0</v>
      </c>
      <c r="G60" s="47"/>
      <c r="H60" s="47"/>
    </row>
    <row r="61" spans="1:8" x14ac:dyDescent="0.25">
      <c r="A61" s="45" t="s">
        <v>101</v>
      </c>
      <c r="B61" s="46">
        <v>34</v>
      </c>
      <c r="C61" s="2" t="s">
        <v>111</v>
      </c>
      <c r="D61" s="2">
        <v>1</v>
      </c>
      <c r="E61" s="2" t="s">
        <v>111</v>
      </c>
      <c r="F61" s="7">
        <v>0</v>
      </c>
      <c r="G61" s="9"/>
      <c r="H61" s="47"/>
    </row>
    <row r="62" spans="1:8" x14ac:dyDescent="0.25">
      <c r="A62" s="45" t="s">
        <v>101</v>
      </c>
      <c r="B62" s="46">
        <v>35</v>
      </c>
      <c r="C62" s="2" t="s">
        <v>112</v>
      </c>
      <c r="D62" s="2">
        <v>1</v>
      </c>
      <c r="E62" s="2" t="s">
        <v>112</v>
      </c>
      <c r="F62" s="7">
        <v>0</v>
      </c>
      <c r="G62" s="9"/>
      <c r="H62" s="47"/>
    </row>
    <row r="63" spans="1:8" x14ac:dyDescent="0.25">
      <c r="A63" s="45" t="s">
        <v>101</v>
      </c>
      <c r="B63" s="46">
        <v>36</v>
      </c>
      <c r="C63" s="2" t="s">
        <v>113</v>
      </c>
      <c r="D63" s="2">
        <v>1</v>
      </c>
      <c r="E63" s="2" t="s">
        <v>113</v>
      </c>
      <c r="F63" s="7">
        <v>0</v>
      </c>
      <c r="G63" s="47"/>
      <c r="H63" s="9"/>
    </row>
    <row r="64" spans="1:8" x14ac:dyDescent="0.25">
      <c r="A64" s="45" t="s">
        <v>101</v>
      </c>
      <c r="B64" s="46">
        <v>37</v>
      </c>
      <c r="C64" s="2" t="s">
        <v>114</v>
      </c>
      <c r="D64" s="2">
        <v>1</v>
      </c>
      <c r="E64" s="2" t="s">
        <v>114</v>
      </c>
      <c r="F64" s="7">
        <v>0</v>
      </c>
      <c r="G64" s="47"/>
      <c r="H64" s="9"/>
    </row>
    <row r="65" spans="1:8" x14ac:dyDescent="0.25">
      <c r="A65" s="45" t="s">
        <v>101</v>
      </c>
      <c r="B65" s="46">
        <v>38</v>
      </c>
      <c r="C65" s="2" t="s">
        <v>115</v>
      </c>
      <c r="D65" s="2">
        <v>1</v>
      </c>
      <c r="E65" s="2" t="s">
        <v>115</v>
      </c>
      <c r="F65" s="7">
        <v>0</v>
      </c>
      <c r="G65" s="9"/>
      <c r="H65" s="47"/>
    </row>
    <row r="66" spans="1:8" x14ac:dyDescent="0.25">
      <c r="A66" s="45" t="s">
        <v>101</v>
      </c>
      <c r="B66" s="46">
        <v>39</v>
      </c>
      <c r="C66" s="2" t="s">
        <v>116</v>
      </c>
      <c r="D66" s="2">
        <v>1</v>
      </c>
      <c r="E66" s="2" t="s">
        <v>116</v>
      </c>
      <c r="F66" s="7">
        <v>0</v>
      </c>
      <c r="G66" s="9"/>
      <c r="H66" s="47"/>
    </row>
    <row r="67" spans="1:8" x14ac:dyDescent="0.25">
      <c r="A67" s="45" t="s">
        <v>101</v>
      </c>
      <c r="B67" s="46">
        <v>40</v>
      </c>
      <c r="C67" s="2" t="s">
        <v>117</v>
      </c>
      <c r="D67" s="2">
        <v>1</v>
      </c>
      <c r="E67" s="2" t="s">
        <v>117</v>
      </c>
      <c r="F67" s="7">
        <v>0</v>
      </c>
      <c r="G67" s="47"/>
      <c r="H67" s="47"/>
    </row>
    <row r="68" spans="1:8" x14ac:dyDescent="0.25">
      <c r="A68" s="45" t="s">
        <v>101</v>
      </c>
      <c r="B68" s="46">
        <v>41</v>
      </c>
      <c r="C68" s="2" t="s">
        <v>118</v>
      </c>
      <c r="D68" s="2">
        <v>1</v>
      </c>
      <c r="E68" s="2" t="s">
        <v>118</v>
      </c>
      <c r="F68" s="7">
        <v>0</v>
      </c>
      <c r="G68" s="47"/>
      <c r="H68" s="9"/>
    </row>
    <row r="69" spans="1:8" x14ac:dyDescent="0.25">
      <c r="A69" s="45" t="s">
        <v>101</v>
      </c>
      <c r="B69" s="46">
        <v>42</v>
      </c>
      <c r="C69" s="2" t="s">
        <v>119</v>
      </c>
      <c r="D69" s="2">
        <v>1</v>
      </c>
      <c r="E69" s="2" t="s">
        <v>119</v>
      </c>
      <c r="F69" s="7">
        <v>0</v>
      </c>
      <c r="G69" s="47"/>
      <c r="H69" s="9"/>
    </row>
    <row r="70" spans="1:8" x14ac:dyDescent="0.25">
      <c r="A70" s="45" t="s">
        <v>101</v>
      </c>
      <c r="B70" s="46">
        <v>43</v>
      </c>
      <c r="C70" s="2" t="s">
        <v>120</v>
      </c>
      <c r="D70" s="2">
        <v>1</v>
      </c>
      <c r="E70" s="2" t="s">
        <v>120</v>
      </c>
      <c r="F70" s="7">
        <v>0</v>
      </c>
      <c r="G70" s="47"/>
      <c r="H70" s="9"/>
    </row>
    <row r="71" spans="1:8" x14ac:dyDescent="0.25">
      <c r="A71" s="45" t="s">
        <v>101</v>
      </c>
      <c r="B71" s="46">
        <v>44</v>
      </c>
      <c r="C71" s="2" t="s">
        <v>121</v>
      </c>
      <c r="D71" s="2">
        <v>1</v>
      </c>
      <c r="E71" s="2" t="s">
        <v>121</v>
      </c>
      <c r="F71" s="7">
        <v>0</v>
      </c>
      <c r="G71" s="47"/>
      <c r="H71" s="47"/>
    </row>
    <row r="72" spans="1:8" x14ac:dyDescent="0.25">
      <c r="A72" s="45" t="s">
        <v>101</v>
      </c>
      <c r="B72" s="46">
        <v>45</v>
      </c>
      <c r="C72" s="2" t="s">
        <v>122</v>
      </c>
      <c r="D72" s="2">
        <v>1</v>
      </c>
      <c r="E72" s="2" t="s">
        <v>122</v>
      </c>
      <c r="F72" s="7">
        <v>0</v>
      </c>
      <c r="G72" s="47"/>
      <c r="H72" s="9"/>
    </row>
    <row r="73" spans="1:8" x14ac:dyDescent="0.25">
      <c r="A73" s="45" t="s">
        <v>101</v>
      </c>
      <c r="B73" s="46">
        <v>46</v>
      </c>
      <c r="C73" s="2" t="s">
        <v>123</v>
      </c>
      <c r="D73" s="2">
        <v>1</v>
      </c>
      <c r="E73" s="2" t="s">
        <v>124</v>
      </c>
      <c r="F73" s="7">
        <v>0</v>
      </c>
      <c r="G73" s="47"/>
      <c r="H73" s="9"/>
    </row>
    <row r="74" spans="1:8" x14ac:dyDescent="0.25">
      <c r="A74" s="45" t="s">
        <v>101</v>
      </c>
      <c r="B74" s="46">
        <v>47</v>
      </c>
      <c r="C74" s="2" t="s">
        <v>125</v>
      </c>
      <c r="D74" s="2">
        <v>1</v>
      </c>
      <c r="E74" s="2" t="s">
        <v>125</v>
      </c>
      <c r="F74" s="7">
        <v>2</v>
      </c>
      <c r="G74" s="47">
        <v>2</v>
      </c>
      <c r="H74" s="47"/>
    </row>
    <row r="75" spans="1:8" x14ac:dyDescent="0.25">
      <c r="A75" s="45" t="s">
        <v>101</v>
      </c>
      <c r="B75" s="46">
        <v>48</v>
      </c>
      <c r="C75" s="2" t="s">
        <v>126</v>
      </c>
      <c r="D75" s="2">
        <v>1</v>
      </c>
      <c r="E75" s="2" t="s">
        <v>127</v>
      </c>
      <c r="F75" s="7">
        <v>0</v>
      </c>
      <c r="G75" s="47"/>
      <c r="H75" s="9"/>
    </row>
    <row r="76" spans="1:8" x14ac:dyDescent="0.25">
      <c r="A76" s="45" t="s">
        <v>101</v>
      </c>
      <c r="B76" s="46">
        <v>49</v>
      </c>
      <c r="C76" s="2" t="s">
        <v>128</v>
      </c>
      <c r="D76" s="2">
        <v>1</v>
      </c>
      <c r="E76" s="2" t="s">
        <v>128</v>
      </c>
      <c r="F76" s="7">
        <v>0</v>
      </c>
      <c r="G76" s="47"/>
      <c r="H76" s="9"/>
    </row>
    <row r="77" spans="1:8" x14ac:dyDescent="0.25">
      <c r="A77" s="45" t="s">
        <v>101</v>
      </c>
      <c r="B77" s="46">
        <v>50</v>
      </c>
      <c r="C77" s="2" t="s">
        <v>129</v>
      </c>
      <c r="D77" s="2">
        <v>1</v>
      </c>
      <c r="E77" s="2" t="s">
        <v>129</v>
      </c>
      <c r="F77" s="7">
        <v>0</v>
      </c>
      <c r="G77" s="47"/>
      <c r="H77" s="9"/>
    </row>
    <row r="78" spans="1:8" x14ac:dyDescent="0.25">
      <c r="A78" s="45" t="s">
        <v>101</v>
      </c>
      <c r="B78" s="46">
        <v>51</v>
      </c>
      <c r="C78" s="2" t="s">
        <v>130</v>
      </c>
      <c r="D78" s="2">
        <v>1</v>
      </c>
      <c r="E78" s="2" t="s">
        <v>131</v>
      </c>
      <c r="F78" s="7">
        <v>0</v>
      </c>
      <c r="G78" s="47"/>
      <c r="H78" s="9"/>
    </row>
    <row r="79" spans="1:8" x14ac:dyDescent="0.25">
      <c r="A79" s="45" t="s">
        <v>101</v>
      </c>
      <c r="B79" s="46">
        <v>52</v>
      </c>
      <c r="C79" s="2" t="s">
        <v>132</v>
      </c>
      <c r="D79" s="2">
        <v>1</v>
      </c>
      <c r="E79" s="2" t="s">
        <v>132</v>
      </c>
      <c r="F79" s="7">
        <v>0</v>
      </c>
      <c r="G79" s="47"/>
      <c r="H79" s="47"/>
    </row>
    <row r="80" spans="1:8" x14ac:dyDescent="0.25">
      <c r="A80" s="45" t="s">
        <v>101</v>
      </c>
      <c r="B80" s="46">
        <v>53</v>
      </c>
      <c r="C80" s="2" t="s">
        <v>133</v>
      </c>
      <c r="D80" s="2">
        <v>1</v>
      </c>
      <c r="E80" s="2" t="s">
        <v>133</v>
      </c>
      <c r="F80" s="7">
        <v>0</v>
      </c>
      <c r="G80" s="47"/>
      <c r="H80" s="9"/>
    </row>
    <row r="81" spans="1:8" x14ac:dyDescent="0.25">
      <c r="A81" s="45" t="s">
        <v>101</v>
      </c>
      <c r="B81" s="46">
        <v>54</v>
      </c>
      <c r="C81" s="2" t="s">
        <v>134</v>
      </c>
      <c r="D81" s="2">
        <v>1</v>
      </c>
      <c r="E81" s="2" t="s">
        <v>134</v>
      </c>
      <c r="F81" s="7">
        <v>0</v>
      </c>
      <c r="G81" s="9"/>
      <c r="H81" s="9"/>
    </row>
    <row r="82" spans="1:8" x14ac:dyDescent="0.25">
      <c r="A82" s="45" t="s">
        <v>101</v>
      </c>
      <c r="B82" s="46">
        <v>55</v>
      </c>
      <c r="C82" s="2" t="s">
        <v>135</v>
      </c>
      <c r="D82" s="2">
        <v>1</v>
      </c>
      <c r="E82" s="2" t="s">
        <v>135</v>
      </c>
      <c r="F82" s="7">
        <v>0</v>
      </c>
      <c r="G82" s="47"/>
      <c r="H82" s="9"/>
    </row>
    <row r="83" spans="1:8" x14ac:dyDescent="0.25">
      <c r="A83" s="45" t="s">
        <v>101</v>
      </c>
      <c r="B83" s="46">
        <v>56</v>
      </c>
      <c r="C83" s="2" t="s">
        <v>136</v>
      </c>
      <c r="D83" s="2">
        <v>1</v>
      </c>
      <c r="E83" s="2" t="s">
        <v>136</v>
      </c>
      <c r="F83" s="7">
        <v>0</v>
      </c>
      <c r="G83" s="47"/>
      <c r="H83" s="47"/>
    </row>
    <row r="84" spans="1:8" x14ac:dyDescent="0.25">
      <c r="A84" s="45" t="s">
        <v>101</v>
      </c>
      <c r="B84" s="46">
        <v>57</v>
      </c>
      <c r="C84" s="2" t="s">
        <v>137</v>
      </c>
      <c r="D84" s="2">
        <v>1</v>
      </c>
      <c r="E84" s="2" t="s">
        <v>137</v>
      </c>
      <c r="F84" s="7">
        <v>0</v>
      </c>
      <c r="G84" s="47"/>
      <c r="H84" s="9"/>
    </row>
    <row r="85" spans="1:8" x14ac:dyDescent="0.25">
      <c r="A85" s="45" t="s">
        <v>101</v>
      </c>
      <c r="B85" s="46">
        <v>58</v>
      </c>
      <c r="C85" s="2" t="s">
        <v>138</v>
      </c>
      <c r="D85" s="2">
        <v>1</v>
      </c>
      <c r="E85" s="2" t="s">
        <v>138</v>
      </c>
      <c r="F85" s="7">
        <v>0</v>
      </c>
      <c r="G85" s="47"/>
      <c r="H85" s="9"/>
    </row>
    <row r="86" spans="1:8" x14ac:dyDescent="0.25">
      <c r="A86" s="45" t="s">
        <v>101</v>
      </c>
      <c r="B86" s="46">
        <v>59</v>
      </c>
      <c r="C86" s="2" t="s">
        <v>139</v>
      </c>
      <c r="D86" s="2">
        <v>1</v>
      </c>
      <c r="E86" s="2" t="s">
        <v>139</v>
      </c>
      <c r="F86" s="7">
        <v>0</v>
      </c>
      <c r="G86" s="47"/>
      <c r="H86" s="9"/>
    </row>
    <row r="87" spans="1:8" x14ac:dyDescent="0.25">
      <c r="A87" s="45" t="s">
        <v>101</v>
      </c>
      <c r="B87" s="46">
        <v>60</v>
      </c>
      <c r="C87" s="2" t="s">
        <v>140</v>
      </c>
      <c r="D87" s="2">
        <v>1</v>
      </c>
      <c r="E87" s="2" t="s">
        <v>140</v>
      </c>
      <c r="F87" s="7">
        <v>0</v>
      </c>
      <c r="G87" s="47"/>
      <c r="H87" s="47"/>
    </row>
    <row r="88" spans="1:8" x14ac:dyDescent="0.25">
      <c r="A88" s="45" t="s">
        <v>101</v>
      </c>
      <c r="B88" s="46">
        <v>61</v>
      </c>
      <c r="C88" s="2" t="s">
        <v>141</v>
      </c>
      <c r="D88" s="2">
        <v>1</v>
      </c>
      <c r="E88" s="2" t="s">
        <v>142</v>
      </c>
      <c r="F88" s="7">
        <v>0</v>
      </c>
      <c r="G88" s="47"/>
      <c r="H88" s="9"/>
    </row>
    <row r="89" spans="1:8" x14ac:dyDescent="0.25">
      <c r="A89" s="45" t="s">
        <v>101</v>
      </c>
      <c r="B89" s="46">
        <v>62</v>
      </c>
      <c r="C89" s="2" t="s">
        <v>143</v>
      </c>
      <c r="D89" s="2">
        <v>1</v>
      </c>
      <c r="E89" s="2" t="s">
        <v>144</v>
      </c>
      <c r="F89" s="7">
        <v>0</v>
      </c>
      <c r="G89" s="47"/>
      <c r="H89" s="9"/>
    </row>
    <row r="90" spans="1:8" x14ac:dyDescent="0.25">
      <c r="A90" s="45" t="s">
        <v>101</v>
      </c>
      <c r="B90" s="46">
        <v>63</v>
      </c>
      <c r="C90" s="2" t="s">
        <v>145</v>
      </c>
      <c r="D90" s="2">
        <v>1</v>
      </c>
      <c r="E90" s="2" t="s">
        <v>145</v>
      </c>
      <c r="F90" s="7">
        <v>0</v>
      </c>
      <c r="G90" s="47"/>
      <c r="H90" s="47"/>
    </row>
    <row r="91" spans="1:8" x14ac:dyDescent="0.25">
      <c r="A91" s="45" t="s">
        <v>101</v>
      </c>
      <c r="B91" s="46">
        <v>65</v>
      </c>
      <c r="C91" s="2" t="s">
        <v>146</v>
      </c>
      <c r="D91" s="2">
        <v>1</v>
      </c>
      <c r="E91" s="2" t="s">
        <v>146</v>
      </c>
      <c r="F91" s="7">
        <v>0</v>
      </c>
      <c r="G91" s="47"/>
      <c r="H91" s="9"/>
    </row>
    <row r="92" spans="1:8" x14ac:dyDescent="0.25">
      <c r="A92" s="45" t="s">
        <v>101</v>
      </c>
      <c r="B92" s="46">
        <v>66</v>
      </c>
      <c r="C92" s="2" t="s">
        <v>147</v>
      </c>
      <c r="D92" s="2">
        <v>1</v>
      </c>
      <c r="E92" s="2" t="s">
        <v>147</v>
      </c>
      <c r="F92" s="7">
        <v>0</v>
      </c>
      <c r="G92" s="47"/>
      <c r="H92" s="9"/>
    </row>
    <row r="93" spans="1:8" x14ac:dyDescent="0.25">
      <c r="A93" s="45" t="s">
        <v>101</v>
      </c>
      <c r="B93" s="46">
        <v>67</v>
      </c>
      <c r="C93" s="2" t="s">
        <v>148</v>
      </c>
      <c r="D93" s="2">
        <v>1</v>
      </c>
      <c r="E93" s="2" t="s">
        <v>148</v>
      </c>
      <c r="F93" s="7">
        <v>0</v>
      </c>
      <c r="G93" s="47"/>
      <c r="H93" s="9"/>
    </row>
    <row r="94" spans="1:8" x14ac:dyDescent="0.25">
      <c r="A94" s="45" t="s">
        <v>101</v>
      </c>
      <c r="B94" s="46">
        <v>68</v>
      </c>
      <c r="C94" s="2" t="s">
        <v>149</v>
      </c>
      <c r="D94" s="2">
        <v>1</v>
      </c>
      <c r="E94" s="2" t="s">
        <v>149</v>
      </c>
      <c r="F94" s="7">
        <v>0</v>
      </c>
      <c r="G94" s="47"/>
      <c r="H94" s="47"/>
    </row>
    <row r="95" spans="1:8" x14ac:dyDescent="0.25">
      <c r="A95" s="45" t="s">
        <v>101</v>
      </c>
      <c r="B95" s="46">
        <v>69</v>
      </c>
      <c r="C95" s="2" t="s">
        <v>150</v>
      </c>
      <c r="D95" s="2">
        <v>1</v>
      </c>
      <c r="E95" s="2" t="s">
        <v>150</v>
      </c>
      <c r="F95" s="7">
        <v>0</v>
      </c>
      <c r="G95" s="47"/>
      <c r="H95" s="9"/>
    </row>
    <row r="96" spans="1:8" x14ac:dyDescent="0.25">
      <c r="A96" s="45" t="s">
        <v>101</v>
      </c>
      <c r="B96" s="46">
        <v>70</v>
      </c>
      <c r="C96" s="2" t="s">
        <v>151</v>
      </c>
      <c r="D96" s="2">
        <v>1</v>
      </c>
      <c r="E96" s="2" t="s">
        <v>151</v>
      </c>
      <c r="F96" s="7">
        <v>0</v>
      </c>
      <c r="G96" s="47"/>
      <c r="H96" s="47"/>
    </row>
    <row r="97" spans="1:8" x14ac:dyDescent="0.25">
      <c r="A97" s="45" t="s">
        <v>101</v>
      </c>
      <c r="B97" s="46">
        <v>71</v>
      </c>
      <c r="C97" s="2" t="s">
        <v>152</v>
      </c>
      <c r="D97" s="2">
        <v>1</v>
      </c>
      <c r="E97" s="2" t="s">
        <v>152</v>
      </c>
      <c r="F97" s="7">
        <v>0</v>
      </c>
      <c r="G97" s="47"/>
      <c r="H97" s="47"/>
    </row>
    <row r="98" spans="1:8" x14ac:dyDescent="0.25">
      <c r="A98" s="45" t="s">
        <v>101</v>
      </c>
      <c r="B98" s="46">
        <v>72</v>
      </c>
      <c r="C98" s="2" t="s">
        <v>153</v>
      </c>
      <c r="D98" s="2">
        <v>1</v>
      </c>
      <c r="E98" s="2" t="s">
        <v>153</v>
      </c>
      <c r="F98" s="7">
        <v>0</v>
      </c>
      <c r="G98" s="47"/>
      <c r="H98" s="9"/>
    </row>
    <row r="99" spans="1:8" x14ac:dyDescent="0.25">
      <c r="A99" s="45" t="s">
        <v>101</v>
      </c>
      <c r="B99" s="46">
        <v>73</v>
      </c>
      <c r="C99" s="2" t="s">
        <v>154</v>
      </c>
      <c r="D99" s="2">
        <v>1</v>
      </c>
      <c r="E99" s="2" t="s">
        <v>154</v>
      </c>
      <c r="F99" s="7">
        <v>0</v>
      </c>
      <c r="G99" s="47"/>
      <c r="H99" s="47"/>
    </row>
    <row r="100" spans="1:8" x14ac:dyDescent="0.25">
      <c r="A100" s="45" t="s">
        <v>101</v>
      </c>
      <c r="B100" s="46">
        <v>74</v>
      </c>
      <c r="C100" s="2" t="s">
        <v>155</v>
      </c>
      <c r="D100" s="2">
        <v>1</v>
      </c>
      <c r="E100" s="2" t="s">
        <v>155</v>
      </c>
      <c r="F100" s="7">
        <v>0</v>
      </c>
      <c r="G100" s="47"/>
      <c r="H100" s="9"/>
    </row>
    <row r="101" spans="1:8" x14ac:dyDescent="0.25">
      <c r="A101" s="45" t="s">
        <v>101</v>
      </c>
      <c r="B101" s="46">
        <v>75</v>
      </c>
      <c r="C101" s="2" t="s">
        <v>156</v>
      </c>
      <c r="D101" s="2">
        <v>1</v>
      </c>
      <c r="E101" s="2" t="s">
        <v>156</v>
      </c>
      <c r="F101" s="7">
        <v>0</v>
      </c>
      <c r="G101" s="47"/>
      <c r="H101" s="9"/>
    </row>
    <row r="102" spans="1:8" x14ac:dyDescent="0.25">
      <c r="A102" s="45" t="s">
        <v>101</v>
      </c>
      <c r="B102" s="46">
        <v>76</v>
      </c>
      <c r="C102" s="2" t="s">
        <v>157</v>
      </c>
      <c r="D102" s="2">
        <v>1</v>
      </c>
      <c r="E102" s="2" t="s">
        <v>157</v>
      </c>
      <c r="F102" s="7">
        <v>0</v>
      </c>
      <c r="G102" s="47"/>
      <c r="H102" s="9"/>
    </row>
    <row r="103" spans="1:8" x14ac:dyDescent="0.25">
      <c r="A103" s="45" t="s">
        <v>101</v>
      </c>
      <c r="B103" s="46">
        <v>77</v>
      </c>
      <c r="C103" s="2" t="s">
        <v>158</v>
      </c>
      <c r="D103" s="2">
        <v>1</v>
      </c>
      <c r="E103" s="2" t="s">
        <v>158</v>
      </c>
      <c r="F103" s="7">
        <v>0</v>
      </c>
      <c r="G103" s="47"/>
      <c r="H103" s="47"/>
    </row>
    <row r="104" spans="1:8" x14ac:dyDescent="0.25">
      <c r="A104" s="45" t="s">
        <v>101</v>
      </c>
      <c r="B104" s="46">
        <v>78</v>
      </c>
      <c r="C104" s="2" t="s">
        <v>159</v>
      </c>
      <c r="D104" s="2">
        <v>1</v>
      </c>
      <c r="E104" s="2" t="s">
        <v>159</v>
      </c>
      <c r="F104" s="7">
        <v>0</v>
      </c>
      <c r="G104" s="47"/>
      <c r="H104" s="47"/>
    </row>
    <row r="105" spans="1:8" x14ac:dyDescent="0.25">
      <c r="A105" s="45" t="s">
        <v>101</v>
      </c>
      <c r="B105" s="46">
        <v>79</v>
      </c>
      <c r="C105" s="2" t="s">
        <v>160</v>
      </c>
      <c r="D105" s="2">
        <v>1</v>
      </c>
      <c r="E105" s="2" t="s">
        <v>160</v>
      </c>
      <c r="F105" s="7">
        <v>0</v>
      </c>
      <c r="G105" s="47"/>
      <c r="H105" s="9"/>
    </row>
    <row r="106" spans="1:8" ht="30" x14ac:dyDescent="0.25">
      <c r="A106" s="45" t="s">
        <v>101</v>
      </c>
      <c r="B106" s="46">
        <v>129</v>
      </c>
      <c r="C106" s="2" t="s">
        <v>248</v>
      </c>
      <c r="D106" s="2">
        <v>1</v>
      </c>
      <c r="E106" s="2" t="s">
        <v>249</v>
      </c>
      <c r="F106" s="7">
        <v>0</v>
      </c>
      <c r="G106" s="9"/>
      <c r="H106" s="9"/>
    </row>
    <row r="107" spans="1:8" x14ac:dyDescent="0.25">
      <c r="A107" s="45" t="s">
        <v>161</v>
      </c>
      <c r="B107" s="46">
        <v>80</v>
      </c>
      <c r="C107" s="2" t="s">
        <v>162</v>
      </c>
      <c r="D107" s="2">
        <v>1</v>
      </c>
      <c r="E107" s="2" t="s">
        <v>163</v>
      </c>
      <c r="F107" s="7">
        <v>2</v>
      </c>
      <c r="G107" s="47">
        <v>2</v>
      </c>
      <c r="H107" s="47"/>
    </row>
    <row r="108" spans="1:8" x14ac:dyDescent="0.25">
      <c r="A108" s="45" t="s">
        <v>161</v>
      </c>
      <c r="B108" s="46">
        <v>81</v>
      </c>
      <c r="C108" s="2" t="s">
        <v>164</v>
      </c>
      <c r="D108" s="2">
        <v>1</v>
      </c>
      <c r="E108" s="2" t="s">
        <v>164</v>
      </c>
      <c r="F108" s="7">
        <v>2</v>
      </c>
      <c r="G108" s="47">
        <v>2</v>
      </c>
      <c r="H108" s="9"/>
    </row>
    <row r="109" spans="1:8" x14ac:dyDescent="0.25">
      <c r="A109" s="45" t="s">
        <v>161</v>
      </c>
      <c r="B109" s="46">
        <v>82</v>
      </c>
      <c r="C109" s="2" t="s">
        <v>165</v>
      </c>
      <c r="D109" s="2">
        <v>1</v>
      </c>
      <c r="E109" s="2" t="s">
        <v>166</v>
      </c>
      <c r="F109" s="7">
        <v>2</v>
      </c>
      <c r="G109" s="47">
        <v>2</v>
      </c>
      <c r="H109" s="47"/>
    </row>
    <row r="110" spans="1:8" x14ac:dyDescent="0.25">
      <c r="A110" s="45" t="s">
        <v>161</v>
      </c>
      <c r="B110" s="46">
        <v>83</v>
      </c>
      <c r="C110" s="2" t="s">
        <v>167</v>
      </c>
      <c r="D110" s="2">
        <v>1</v>
      </c>
      <c r="E110" s="2" t="s">
        <v>168</v>
      </c>
      <c r="F110" s="7">
        <v>0</v>
      </c>
      <c r="G110" s="47"/>
      <c r="H110" s="47"/>
    </row>
    <row r="111" spans="1:8" x14ac:dyDescent="0.25">
      <c r="A111" s="45" t="s">
        <v>161</v>
      </c>
      <c r="B111" s="46">
        <v>84</v>
      </c>
      <c r="C111" s="2" t="s">
        <v>169</v>
      </c>
      <c r="D111" s="2">
        <v>1</v>
      </c>
      <c r="E111" s="2" t="s">
        <v>170</v>
      </c>
      <c r="F111" s="7">
        <v>2</v>
      </c>
      <c r="G111" s="47">
        <v>2</v>
      </c>
      <c r="H111" s="9"/>
    </row>
    <row r="112" spans="1:8" x14ac:dyDescent="0.25">
      <c r="A112" s="45" t="s">
        <v>161</v>
      </c>
      <c r="B112" s="46">
        <v>85</v>
      </c>
      <c r="C112" s="2" t="s">
        <v>171</v>
      </c>
      <c r="D112" s="2">
        <v>1</v>
      </c>
      <c r="E112" s="2" t="s">
        <v>172</v>
      </c>
      <c r="F112" s="7">
        <v>2</v>
      </c>
      <c r="G112" s="47">
        <v>2</v>
      </c>
      <c r="H112" s="9"/>
    </row>
    <row r="113" spans="1:8" x14ac:dyDescent="0.25">
      <c r="A113" s="45" t="s">
        <v>161</v>
      </c>
      <c r="B113" s="46">
        <v>86</v>
      </c>
      <c r="C113" s="2" t="s">
        <v>173</v>
      </c>
      <c r="D113" s="2">
        <v>1</v>
      </c>
      <c r="E113" s="2" t="s">
        <v>174</v>
      </c>
      <c r="F113" s="7">
        <v>1</v>
      </c>
      <c r="G113" s="47">
        <v>1</v>
      </c>
      <c r="H113" s="9"/>
    </row>
    <row r="114" spans="1:8" x14ac:dyDescent="0.25">
      <c r="A114" s="45" t="s">
        <v>161</v>
      </c>
      <c r="B114" s="46">
        <v>87</v>
      </c>
      <c r="C114" s="2" t="s">
        <v>175</v>
      </c>
      <c r="D114" s="2">
        <v>1</v>
      </c>
      <c r="E114" s="2" t="s">
        <v>176</v>
      </c>
      <c r="F114" s="7">
        <v>2</v>
      </c>
      <c r="G114" s="47">
        <v>2</v>
      </c>
      <c r="H114" s="9"/>
    </row>
    <row r="115" spans="1:8" x14ac:dyDescent="0.25">
      <c r="A115" s="45" t="s">
        <v>161</v>
      </c>
      <c r="B115" s="46">
        <v>87</v>
      </c>
      <c r="C115" s="2" t="s">
        <v>175</v>
      </c>
      <c r="D115" s="2">
        <v>2</v>
      </c>
      <c r="E115" s="2" t="s">
        <v>177</v>
      </c>
      <c r="F115" s="7">
        <v>2</v>
      </c>
      <c r="G115" s="47">
        <v>2</v>
      </c>
      <c r="H115" s="47"/>
    </row>
    <row r="116" spans="1:8" x14ac:dyDescent="0.25">
      <c r="A116" s="45" t="s">
        <v>161</v>
      </c>
      <c r="B116" s="46">
        <v>88</v>
      </c>
      <c r="C116" s="2" t="s">
        <v>178</v>
      </c>
      <c r="D116" s="2">
        <v>1</v>
      </c>
      <c r="E116" s="2" t="s">
        <v>179</v>
      </c>
      <c r="F116" s="7">
        <v>2</v>
      </c>
      <c r="G116" s="47">
        <v>2</v>
      </c>
      <c r="H116" s="9"/>
    </row>
    <row r="117" spans="1:8" x14ac:dyDescent="0.25">
      <c r="A117" s="45" t="s">
        <v>161</v>
      </c>
      <c r="B117" s="46">
        <v>89</v>
      </c>
      <c r="C117" s="2" t="s">
        <v>180</v>
      </c>
      <c r="D117" s="2">
        <v>1</v>
      </c>
      <c r="E117" s="2" t="s">
        <v>181</v>
      </c>
      <c r="F117" s="7">
        <v>1</v>
      </c>
      <c r="G117" s="47">
        <v>1</v>
      </c>
      <c r="H117" s="9"/>
    </row>
    <row r="118" spans="1:8" x14ac:dyDescent="0.25">
      <c r="A118" s="45" t="s">
        <v>161</v>
      </c>
      <c r="B118" s="46">
        <v>90</v>
      </c>
      <c r="C118" s="2" t="s">
        <v>182</v>
      </c>
      <c r="D118" s="2">
        <v>1</v>
      </c>
      <c r="E118" s="2" t="s">
        <v>183</v>
      </c>
      <c r="F118" s="7">
        <v>2</v>
      </c>
      <c r="G118" s="47">
        <v>2</v>
      </c>
      <c r="H118" s="47"/>
    </row>
    <row r="119" spans="1:8" x14ac:dyDescent="0.25">
      <c r="A119" s="45" t="s">
        <v>161</v>
      </c>
      <c r="B119" s="46">
        <v>91</v>
      </c>
      <c r="C119" s="2" t="s">
        <v>184</v>
      </c>
      <c r="D119" s="2">
        <v>1</v>
      </c>
      <c r="E119" s="2" t="s">
        <v>185</v>
      </c>
      <c r="F119" s="7">
        <v>2</v>
      </c>
      <c r="G119" s="47">
        <v>2</v>
      </c>
      <c r="H119" s="47"/>
    </row>
    <row r="120" spans="1:8" x14ac:dyDescent="0.25">
      <c r="A120" s="45" t="s">
        <v>161</v>
      </c>
      <c r="B120" s="46">
        <v>92</v>
      </c>
      <c r="C120" s="2" t="s">
        <v>186</v>
      </c>
      <c r="D120" s="2">
        <v>1</v>
      </c>
      <c r="E120" s="2" t="s">
        <v>187</v>
      </c>
      <c r="F120" s="7">
        <v>2</v>
      </c>
      <c r="G120" s="47">
        <v>2</v>
      </c>
      <c r="H120" s="9"/>
    </row>
    <row r="121" spans="1:8" x14ac:dyDescent="0.25">
      <c r="A121" s="45" t="s">
        <v>161</v>
      </c>
      <c r="B121" s="46">
        <v>93</v>
      </c>
      <c r="C121" s="2" t="s">
        <v>188</v>
      </c>
      <c r="D121" s="2">
        <v>1</v>
      </c>
      <c r="E121" s="2" t="s">
        <v>189</v>
      </c>
      <c r="F121" s="7">
        <v>0</v>
      </c>
      <c r="G121" s="47"/>
      <c r="H121" s="47"/>
    </row>
    <row r="122" spans="1:8" x14ac:dyDescent="0.25">
      <c r="A122" s="45" t="s">
        <v>161</v>
      </c>
      <c r="B122" s="46">
        <v>94</v>
      </c>
      <c r="C122" s="2" t="s">
        <v>190</v>
      </c>
      <c r="D122" s="2">
        <v>1</v>
      </c>
      <c r="E122" s="2" t="s">
        <v>191</v>
      </c>
      <c r="F122" s="7">
        <v>1</v>
      </c>
      <c r="G122" s="47">
        <v>1</v>
      </c>
      <c r="H122" s="9"/>
    </row>
    <row r="123" spans="1:8" x14ac:dyDescent="0.25">
      <c r="A123" s="45" t="s">
        <v>161</v>
      </c>
      <c r="B123" s="46">
        <v>95</v>
      </c>
      <c r="C123" s="2" t="s">
        <v>192</v>
      </c>
      <c r="D123" s="2">
        <v>1</v>
      </c>
      <c r="E123" s="2" t="s">
        <v>193</v>
      </c>
      <c r="F123" s="7">
        <v>1</v>
      </c>
      <c r="G123" s="47">
        <v>1</v>
      </c>
      <c r="H123" s="9"/>
    </row>
    <row r="124" spans="1:8" x14ac:dyDescent="0.25">
      <c r="A124" s="45" t="s">
        <v>161</v>
      </c>
      <c r="B124" s="46">
        <v>96</v>
      </c>
      <c r="C124" s="2" t="s">
        <v>194</v>
      </c>
      <c r="D124" s="2">
        <v>1</v>
      </c>
      <c r="E124" s="2" t="s">
        <v>195</v>
      </c>
      <c r="F124" s="7">
        <v>2</v>
      </c>
      <c r="G124" s="47">
        <v>2</v>
      </c>
      <c r="H124" s="9"/>
    </row>
    <row r="125" spans="1:8" x14ac:dyDescent="0.25">
      <c r="A125" s="45" t="s">
        <v>161</v>
      </c>
      <c r="B125" s="46">
        <v>97</v>
      </c>
      <c r="C125" s="2" t="s">
        <v>196</v>
      </c>
      <c r="D125" s="2">
        <v>1</v>
      </c>
      <c r="E125" s="2" t="s">
        <v>197</v>
      </c>
      <c r="F125" s="7">
        <v>1</v>
      </c>
      <c r="G125" s="47">
        <v>1</v>
      </c>
      <c r="H125" s="9"/>
    </row>
    <row r="126" spans="1:8" x14ac:dyDescent="0.25">
      <c r="A126" s="45" t="s">
        <v>161</v>
      </c>
      <c r="B126" s="46">
        <v>98</v>
      </c>
      <c r="C126" s="2" t="s">
        <v>198</v>
      </c>
      <c r="D126" s="2">
        <v>1</v>
      </c>
      <c r="E126" s="2" t="s">
        <v>199</v>
      </c>
      <c r="F126" s="7">
        <v>2</v>
      </c>
      <c r="G126" s="47">
        <v>2</v>
      </c>
      <c r="H126" s="9"/>
    </row>
    <row r="127" spans="1:8" x14ac:dyDescent="0.25">
      <c r="A127" s="45" t="s">
        <v>161</v>
      </c>
      <c r="B127" s="46">
        <v>99</v>
      </c>
      <c r="C127" s="2" t="s">
        <v>200</v>
      </c>
      <c r="D127" s="2">
        <v>1</v>
      </c>
      <c r="E127" s="2" t="s">
        <v>200</v>
      </c>
      <c r="F127" s="7">
        <v>2</v>
      </c>
      <c r="G127" s="47">
        <v>2</v>
      </c>
      <c r="H127" s="9"/>
    </row>
    <row r="128" spans="1:8" x14ac:dyDescent="0.25">
      <c r="A128" s="45" t="s">
        <v>161</v>
      </c>
      <c r="B128" s="46">
        <v>100</v>
      </c>
      <c r="C128" s="2" t="s">
        <v>201</v>
      </c>
      <c r="D128" s="2">
        <v>1</v>
      </c>
      <c r="E128" s="2" t="s">
        <v>202</v>
      </c>
      <c r="F128" s="7">
        <v>2</v>
      </c>
      <c r="G128" s="47">
        <v>2</v>
      </c>
      <c r="H128" s="47"/>
    </row>
    <row r="129" spans="1:8" x14ac:dyDescent="0.25">
      <c r="A129" s="45" t="s">
        <v>161</v>
      </c>
      <c r="B129" s="46">
        <v>101</v>
      </c>
      <c r="C129" s="2" t="s">
        <v>203</v>
      </c>
      <c r="D129" s="2">
        <v>1</v>
      </c>
      <c r="E129" s="2" t="s">
        <v>204</v>
      </c>
      <c r="F129" s="7">
        <v>2</v>
      </c>
      <c r="G129" s="47">
        <v>2</v>
      </c>
      <c r="H129" s="47"/>
    </row>
    <row r="130" spans="1:8" x14ac:dyDescent="0.25">
      <c r="A130" s="45" t="s">
        <v>161</v>
      </c>
      <c r="B130" s="46">
        <v>102</v>
      </c>
      <c r="C130" s="2" t="s">
        <v>205</v>
      </c>
      <c r="D130" s="2">
        <v>1</v>
      </c>
      <c r="E130" s="2" t="s">
        <v>206</v>
      </c>
      <c r="F130" s="7">
        <v>2</v>
      </c>
      <c r="G130" s="47">
        <v>2</v>
      </c>
      <c r="H130" s="47"/>
    </row>
    <row r="131" spans="1:8" x14ac:dyDescent="0.25">
      <c r="A131" s="45" t="s">
        <v>161</v>
      </c>
      <c r="B131" s="46">
        <v>103</v>
      </c>
      <c r="C131" s="2" t="s">
        <v>207</v>
      </c>
      <c r="D131" s="2">
        <v>1</v>
      </c>
      <c r="E131" s="2" t="s">
        <v>208</v>
      </c>
      <c r="F131" s="7">
        <v>2</v>
      </c>
      <c r="G131" s="47">
        <v>2</v>
      </c>
      <c r="H131" s="47"/>
    </row>
    <row r="132" spans="1:8" x14ac:dyDescent="0.25">
      <c r="A132" s="45" t="s">
        <v>161</v>
      </c>
      <c r="B132" s="46">
        <v>104</v>
      </c>
      <c r="C132" s="2" t="s">
        <v>209</v>
      </c>
      <c r="D132" s="2">
        <v>1</v>
      </c>
      <c r="E132" s="2" t="s">
        <v>210</v>
      </c>
      <c r="F132" s="7">
        <v>1</v>
      </c>
      <c r="G132" s="47">
        <v>1</v>
      </c>
      <c r="H132" s="9"/>
    </row>
    <row r="133" spans="1:8" x14ac:dyDescent="0.25">
      <c r="A133" s="45" t="s">
        <v>161</v>
      </c>
      <c r="B133" s="46">
        <v>105</v>
      </c>
      <c r="C133" s="2" t="s">
        <v>211</v>
      </c>
      <c r="D133" s="2">
        <v>1</v>
      </c>
      <c r="E133" s="2" t="s">
        <v>212</v>
      </c>
      <c r="F133" s="7">
        <v>2</v>
      </c>
      <c r="G133" s="47">
        <v>2</v>
      </c>
      <c r="H133" s="9"/>
    </row>
    <row r="134" spans="1:8" x14ac:dyDescent="0.25">
      <c r="A134" s="45" t="s">
        <v>161</v>
      </c>
      <c r="B134" s="46">
        <v>106</v>
      </c>
      <c r="C134" s="2" t="s">
        <v>213</v>
      </c>
      <c r="D134" s="2">
        <v>1</v>
      </c>
      <c r="E134" s="2" t="s">
        <v>214</v>
      </c>
      <c r="F134" s="7">
        <v>2</v>
      </c>
      <c r="G134" s="47">
        <v>2</v>
      </c>
      <c r="H134" s="47"/>
    </row>
    <row r="135" spans="1:8" x14ac:dyDescent="0.25">
      <c r="A135" s="45" t="s">
        <v>161</v>
      </c>
      <c r="B135" s="46">
        <v>107</v>
      </c>
      <c r="C135" s="2" t="s">
        <v>215</v>
      </c>
      <c r="D135" s="2">
        <v>1</v>
      </c>
      <c r="E135" s="2" t="s">
        <v>216</v>
      </c>
      <c r="F135" s="7">
        <v>2</v>
      </c>
      <c r="G135" s="47">
        <v>2</v>
      </c>
      <c r="H135" s="47"/>
    </row>
    <row r="136" spans="1:8" x14ac:dyDescent="0.25">
      <c r="A136" s="45" t="s">
        <v>161</v>
      </c>
      <c r="B136" s="46">
        <v>108</v>
      </c>
      <c r="C136" s="2" t="s">
        <v>217</v>
      </c>
      <c r="D136" s="2">
        <v>1</v>
      </c>
      <c r="E136" s="2" t="s">
        <v>218</v>
      </c>
      <c r="F136" s="7">
        <v>1</v>
      </c>
      <c r="G136" s="47">
        <v>1</v>
      </c>
      <c r="H136" s="47"/>
    </row>
    <row r="137" spans="1:8" x14ac:dyDescent="0.25">
      <c r="A137" s="45" t="s">
        <v>219</v>
      </c>
      <c r="B137" s="46">
        <v>109</v>
      </c>
      <c r="C137" s="2" t="s">
        <v>220</v>
      </c>
      <c r="D137" s="2">
        <v>1</v>
      </c>
      <c r="E137" s="2" t="s">
        <v>221</v>
      </c>
      <c r="F137" s="7">
        <v>2</v>
      </c>
      <c r="G137" s="47">
        <v>2</v>
      </c>
      <c r="H137" s="47"/>
    </row>
    <row r="138" spans="1:8" x14ac:dyDescent="0.25">
      <c r="A138" s="45" t="s">
        <v>219</v>
      </c>
      <c r="B138" s="46">
        <v>109</v>
      </c>
      <c r="C138" s="2" t="s">
        <v>220</v>
      </c>
      <c r="D138" s="2">
        <v>2</v>
      </c>
      <c r="E138" s="2" t="s">
        <v>222</v>
      </c>
      <c r="F138" s="7">
        <v>2</v>
      </c>
      <c r="G138" s="47">
        <v>2</v>
      </c>
      <c r="H138" s="47"/>
    </row>
    <row r="139" spans="1:8" x14ac:dyDescent="0.25">
      <c r="A139" s="45" t="s">
        <v>219</v>
      </c>
      <c r="B139" s="46">
        <v>110</v>
      </c>
      <c r="C139" s="2" t="s">
        <v>223</v>
      </c>
      <c r="D139" s="2">
        <v>1</v>
      </c>
      <c r="E139" s="2" t="s">
        <v>223</v>
      </c>
      <c r="F139" s="7">
        <v>2</v>
      </c>
      <c r="G139" s="47">
        <v>2</v>
      </c>
      <c r="H139" s="9"/>
    </row>
    <row r="140" spans="1:8" x14ac:dyDescent="0.25">
      <c r="A140" s="45" t="s">
        <v>219</v>
      </c>
      <c r="B140" s="46">
        <v>111</v>
      </c>
      <c r="C140" s="2" t="s">
        <v>224</v>
      </c>
      <c r="D140" s="2">
        <v>1</v>
      </c>
      <c r="E140" s="2" t="s">
        <v>225</v>
      </c>
      <c r="F140" s="7">
        <v>2</v>
      </c>
      <c r="G140" s="47">
        <v>2</v>
      </c>
      <c r="H140" s="47"/>
    </row>
    <row r="141" spans="1:8" x14ac:dyDescent="0.25">
      <c r="A141" s="45" t="s">
        <v>219</v>
      </c>
      <c r="B141" s="46">
        <v>112</v>
      </c>
      <c r="C141" s="2" t="s">
        <v>226</v>
      </c>
      <c r="D141" s="2">
        <v>1</v>
      </c>
      <c r="E141" s="2" t="s">
        <v>227</v>
      </c>
      <c r="F141" s="7">
        <v>2</v>
      </c>
      <c r="G141" s="47">
        <v>2</v>
      </c>
      <c r="H141" s="9"/>
    </row>
    <row r="142" spans="1:8" x14ac:dyDescent="0.25">
      <c r="A142" s="45" t="s">
        <v>219</v>
      </c>
      <c r="B142" s="46">
        <v>112</v>
      </c>
      <c r="C142" s="2" t="s">
        <v>226</v>
      </c>
      <c r="D142" s="2">
        <v>3</v>
      </c>
      <c r="E142" s="2" t="s">
        <v>228</v>
      </c>
      <c r="F142" s="7">
        <v>2</v>
      </c>
      <c r="G142" s="47">
        <v>2</v>
      </c>
      <c r="H142" s="47"/>
    </row>
    <row r="143" spans="1:8" x14ac:dyDescent="0.25">
      <c r="A143" s="45" t="s">
        <v>219</v>
      </c>
      <c r="B143" s="46">
        <v>112</v>
      </c>
      <c r="C143" s="2" t="s">
        <v>226</v>
      </c>
      <c r="D143" s="2">
        <v>4</v>
      </c>
      <c r="E143" s="2" t="s">
        <v>229</v>
      </c>
      <c r="F143" s="7">
        <v>0</v>
      </c>
      <c r="G143" s="47"/>
      <c r="H143" s="47"/>
    </row>
    <row r="144" spans="1:8" x14ac:dyDescent="0.25">
      <c r="A144" s="45" t="s">
        <v>219</v>
      </c>
      <c r="B144" s="46">
        <v>112</v>
      </c>
      <c r="C144" s="2" t="s">
        <v>226</v>
      </c>
      <c r="D144" s="2">
        <v>5</v>
      </c>
      <c r="E144" s="2" t="s">
        <v>225</v>
      </c>
      <c r="F144" s="7">
        <v>0</v>
      </c>
      <c r="G144" s="9"/>
      <c r="H144" s="47"/>
    </row>
    <row r="145" spans="1:8" x14ac:dyDescent="0.25">
      <c r="A145" s="45" t="s">
        <v>230</v>
      </c>
      <c r="B145" s="46">
        <v>113</v>
      </c>
      <c r="C145" s="2" t="s">
        <v>231</v>
      </c>
      <c r="D145" s="2">
        <v>1</v>
      </c>
      <c r="E145" s="2" t="s">
        <v>231</v>
      </c>
      <c r="F145" s="7">
        <v>2</v>
      </c>
      <c r="G145" s="47">
        <v>1</v>
      </c>
      <c r="H145" s="47">
        <v>1</v>
      </c>
    </row>
    <row r="146" spans="1:8" x14ac:dyDescent="0.25">
      <c r="A146" s="45" t="s">
        <v>230</v>
      </c>
      <c r="B146" s="46">
        <v>114</v>
      </c>
      <c r="C146" s="2" t="s">
        <v>232</v>
      </c>
      <c r="D146" s="2">
        <v>1</v>
      </c>
      <c r="E146" s="2" t="s">
        <v>233</v>
      </c>
      <c r="F146" s="7">
        <v>0</v>
      </c>
      <c r="G146" s="47"/>
      <c r="H146" s="47"/>
    </row>
    <row r="147" spans="1:8" x14ac:dyDescent="0.25">
      <c r="A147" s="45" t="s">
        <v>230</v>
      </c>
      <c r="B147" s="46">
        <v>115</v>
      </c>
      <c r="C147" s="2" t="s">
        <v>234</v>
      </c>
      <c r="D147" s="2">
        <v>1</v>
      </c>
      <c r="E147" s="2" t="s">
        <v>234</v>
      </c>
      <c r="F147" s="7">
        <v>1</v>
      </c>
      <c r="G147" s="47"/>
      <c r="H147" s="47">
        <v>1</v>
      </c>
    </row>
    <row r="148" spans="1:8" x14ac:dyDescent="0.25">
      <c r="A148" s="45" t="s">
        <v>230</v>
      </c>
      <c r="B148" s="46">
        <v>116</v>
      </c>
      <c r="C148" s="2" t="s">
        <v>235</v>
      </c>
      <c r="D148" s="2">
        <v>1</v>
      </c>
      <c r="E148" s="2" t="s">
        <v>235</v>
      </c>
      <c r="F148" s="7">
        <v>1</v>
      </c>
      <c r="G148" s="47">
        <v>1</v>
      </c>
      <c r="H148" s="47"/>
    </row>
    <row r="149" spans="1:8" x14ac:dyDescent="0.25">
      <c r="A149" s="45" t="s">
        <v>230</v>
      </c>
      <c r="B149" s="46">
        <v>117</v>
      </c>
      <c r="C149" s="2" t="s">
        <v>236</v>
      </c>
      <c r="D149" s="2">
        <v>1</v>
      </c>
      <c r="E149" s="2" t="s">
        <v>236</v>
      </c>
      <c r="F149" s="7">
        <v>1</v>
      </c>
      <c r="G149" s="47">
        <v>1</v>
      </c>
      <c r="H149" s="9"/>
    </row>
    <row r="150" spans="1:8" x14ac:dyDescent="0.25">
      <c r="A150" s="45" t="s">
        <v>230</v>
      </c>
      <c r="B150" s="46">
        <v>118</v>
      </c>
      <c r="C150" s="2" t="s">
        <v>237</v>
      </c>
      <c r="D150" s="2">
        <v>1</v>
      </c>
      <c r="E150" s="2" t="s">
        <v>237</v>
      </c>
      <c r="F150" s="7">
        <v>1</v>
      </c>
      <c r="G150" s="47">
        <v>1</v>
      </c>
      <c r="H150" s="9"/>
    </row>
    <row r="151" spans="1:8" x14ac:dyDescent="0.25">
      <c r="A151" s="45" t="s">
        <v>230</v>
      </c>
      <c r="B151" s="46">
        <v>119</v>
      </c>
      <c r="C151" s="2" t="s">
        <v>238</v>
      </c>
      <c r="D151" s="2">
        <v>1</v>
      </c>
      <c r="E151" s="2" t="s">
        <v>238</v>
      </c>
      <c r="F151" s="7">
        <v>2</v>
      </c>
      <c r="G151" s="47">
        <v>1</v>
      </c>
      <c r="H151" s="47">
        <v>1</v>
      </c>
    </row>
    <row r="152" spans="1:8" x14ac:dyDescent="0.25">
      <c r="A152" s="45" t="s">
        <v>230</v>
      </c>
      <c r="B152" s="46">
        <v>120</v>
      </c>
      <c r="C152" s="2" t="s">
        <v>239</v>
      </c>
      <c r="D152" s="2">
        <v>1</v>
      </c>
      <c r="E152" s="2" t="s">
        <v>239</v>
      </c>
      <c r="F152" s="7">
        <v>0</v>
      </c>
      <c r="G152" s="47"/>
      <c r="H152" s="9"/>
    </row>
    <row r="153" spans="1:8" x14ac:dyDescent="0.25">
      <c r="A153" s="45" t="s">
        <v>230</v>
      </c>
      <c r="B153" s="46">
        <v>121</v>
      </c>
      <c r="C153" s="2" t="s">
        <v>240</v>
      </c>
      <c r="D153" s="2">
        <v>1</v>
      </c>
      <c r="E153" s="2" t="s">
        <v>240</v>
      </c>
      <c r="F153" s="7">
        <v>1</v>
      </c>
      <c r="G153" s="9"/>
      <c r="H153" s="47">
        <v>1</v>
      </c>
    </row>
    <row r="154" spans="1:8" x14ac:dyDescent="0.25">
      <c r="A154" s="45" t="s">
        <v>230</v>
      </c>
      <c r="B154" s="46">
        <v>122</v>
      </c>
      <c r="C154" s="2" t="s">
        <v>241</v>
      </c>
      <c r="D154" s="2">
        <v>1</v>
      </c>
      <c r="E154" s="2" t="s">
        <v>241</v>
      </c>
      <c r="F154" s="7">
        <v>2</v>
      </c>
      <c r="G154" s="47">
        <v>1</v>
      </c>
      <c r="H154" s="47">
        <v>1</v>
      </c>
    </row>
    <row r="155" spans="1:8" x14ac:dyDescent="0.25">
      <c r="A155" s="45" t="s">
        <v>230</v>
      </c>
      <c r="B155" s="46">
        <v>123</v>
      </c>
      <c r="C155" s="2" t="s">
        <v>242</v>
      </c>
      <c r="D155" s="2">
        <v>1</v>
      </c>
      <c r="E155" s="2" t="s">
        <v>242</v>
      </c>
      <c r="F155" s="7">
        <v>1</v>
      </c>
      <c r="G155" s="47">
        <v>1</v>
      </c>
      <c r="H155" s="9"/>
    </row>
    <row r="156" spans="1:8" x14ac:dyDescent="0.25">
      <c r="A156" s="45" t="s">
        <v>230</v>
      </c>
      <c r="B156" s="46">
        <v>124</v>
      </c>
      <c r="C156" s="2" t="s">
        <v>243</v>
      </c>
      <c r="D156" s="2">
        <v>1</v>
      </c>
      <c r="E156" s="2" t="s">
        <v>243</v>
      </c>
      <c r="F156" s="7">
        <v>1</v>
      </c>
      <c r="G156" s="47">
        <v>1</v>
      </c>
      <c r="H156" s="9"/>
    </row>
    <row r="157" spans="1:8" x14ac:dyDescent="0.25">
      <c r="A157" s="45" t="s">
        <v>230</v>
      </c>
      <c r="B157" s="46">
        <v>125</v>
      </c>
      <c r="C157" s="2" t="s">
        <v>244</v>
      </c>
      <c r="D157" s="2">
        <v>1</v>
      </c>
      <c r="E157" s="2" t="s">
        <v>244</v>
      </c>
      <c r="F157" s="7">
        <v>0</v>
      </c>
      <c r="G157" s="9"/>
      <c r="H157" s="47"/>
    </row>
    <row r="158" spans="1:8" x14ac:dyDescent="0.25">
      <c r="A158" s="45" t="s">
        <v>230</v>
      </c>
      <c r="B158" s="46">
        <v>126</v>
      </c>
      <c r="C158" s="2" t="s">
        <v>245</v>
      </c>
      <c r="D158" s="2">
        <v>1</v>
      </c>
      <c r="E158" s="2" t="s">
        <v>245</v>
      </c>
      <c r="F158" s="7">
        <v>0</v>
      </c>
      <c r="G158" s="9"/>
      <c r="H158" s="47"/>
    </row>
    <row r="159" spans="1:8" x14ac:dyDescent="0.25">
      <c r="A159" s="45" t="s">
        <v>230</v>
      </c>
      <c r="B159" s="46">
        <v>127</v>
      </c>
      <c r="C159" s="2" t="s">
        <v>246</v>
      </c>
      <c r="D159" s="2">
        <v>1</v>
      </c>
      <c r="E159" s="2" t="s">
        <v>246</v>
      </c>
      <c r="F159" s="7">
        <v>1</v>
      </c>
      <c r="G159" s="9"/>
      <c r="H159" s="47">
        <v>1</v>
      </c>
    </row>
    <row r="160" spans="1:8" x14ac:dyDescent="0.25">
      <c r="A160" s="45" t="s">
        <v>230</v>
      </c>
      <c r="B160" s="46">
        <v>128</v>
      </c>
      <c r="C160" s="2" t="s">
        <v>247</v>
      </c>
      <c r="D160" s="2">
        <v>1</v>
      </c>
      <c r="E160" s="2" t="s">
        <v>247</v>
      </c>
      <c r="F160" s="7">
        <v>1</v>
      </c>
      <c r="G160" s="47">
        <v>1</v>
      </c>
      <c r="H160" s="47"/>
    </row>
    <row r="161" spans="1:8" x14ac:dyDescent="0.25">
      <c r="A161" s="18"/>
      <c r="B161" s="4"/>
      <c r="C161" s="18"/>
      <c r="D161" s="4"/>
      <c r="E161" s="18"/>
      <c r="F161" s="17">
        <f>SUBTOTAL(9,Tableau2[TOTAL
SPECIMENS/ECHANTILLONS])</f>
        <v>149</v>
      </c>
      <c r="G161" s="17">
        <f>SUBTOTAL(9,Tableau2[C.H.U. DE BREST])</f>
        <v>143</v>
      </c>
      <c r="H161" s="17">
        <f>SUBTOTAL(9,Tableau2[C.H. DES PAYS
DE MORLAIX])</f>
        <v>6</v>
      </c>
    </row>
  </sheetData>
  <sheetProtection algorithmName="SHA-512" hashValue="ZosxezeVKtyJqA+OGBLKrOlhjEdvgsBUtFEqqIgTp7McgniogHm7lmLDLADQPK3cNzdHAhZadlgZwpDwt7ZOMw==" saltValue="26zJ9C/1NcpPXAmPsh4UHw==" spinCount="100000" sheet="1" objects="1" scenarios="1" formatCells="0" formatColumns="0" formatRows="0" sort="0" autoFilter="0"/>
  <mergeCells count="6">
    <mergeCell ref="G7:H7"/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E136"/>
  <sheetViews>
    <sheetView showGridLines="0" zoomScale="85" zoomScaleNormal="85" workbookViewId="0">
      <pane ySplit="7" topLeftCell="A8" activePane="bottomLeft" state="frozen"/>
      <selection activeCell="C178" sqref="C178"/>
      <selection pane="bottomLeft" activeCell="A7" sqref="A7"/>
    </sheetView>
  </sheetViews>
  <sheetFormatPr baseColWidth="10" defaultRowHeight="15" outlineLevelCol="1" x14ac:dyDescent="0.25"/>
  <cols>
    <col min="1" max="1" width="22.140625" style="38" customWidth="1" outlineLevel="1"/>
    <col min="2" max="2" width="9.7109375" style="1" bestFit="1" customWidth="1"/>
    <col min="3" max="3" width="64.85546875" style="38" bestFit="1" customWidth="1"/>
    <col min="4" max="5" width="22.28515625" style="5" bestFit="1" customWidth="1"/>
    <col min="6" max="16384" width="11.42578125" style="1"/>
  </cols>
  <sheetData>
    <row r="1" spans="1:5" ht="26.25" x14ac:dyDescent="0.25">
      <c r="A1" s="50" t="s">
        <v>30</v>
      </c>
      <c r="B1" s="50"/>
      <c r="C1" s="50"/>
      <c r="D1" s="50"/>
      <c r="E1" s="50"/>
    </row>
    <row r="2" spans="1:5" ht="23.25" x14ac:dyDescent="0.25">
      <c r="A2" s="51" t="s">
        <v>10</v>
      </c>
      <c r="B2" s="51"/>
      <c r="C2" s="51"/>
      <c r="D2" s="51"/>
      <c r="E2" s="51"/>
    </row>
    <row r="3" spans="1:5" ht="15.75" x14ac:dyDescent="0.25">
      <c r="A3" s="53" t="s">
        <v>31</v>
      </c>
      <c r="B3" s="53"/>
      <c r="C3" s="53"/>
      <c r="D3" s="53"/>
      <c r="E3" s="53"/>
    </row>
    <row r="4" spans="1:5" x14ac:dyDescent="0.25">
      <c r="A4" s="42"/>
      <c r="B4" s="14"/>
      <c r="C4" s="42"/>
      <c r="D4" s="44"/>
      <c r="E4" s="44"/>
    </row>
    <row r="5" spans="1:5" s="14" customFormat="1" ht="15.75" x14ac:dyDescent="0.25">
      <c r="A5" s="52" t="s">
        <v>28</v>
      </c>
      <c r="B5" s="52"/>
      <c r="C5" s="52"/>
      <c r="D5" s="52"/>
      <c r="E5" s="52"/>
    </row>
    <row r="7" spans="1:5" s="18" customFormat="1" ht="45" x14ac:dyDescent="0.25">
      <c r="A7" s="34" t="s">
        <v>5</v>
      </c>
      <c r="B7" s="35" t="s">
        <v>0</v>
      </c>
      <c r="C7" s="35" t="s">
        <v>1</v>
      </c>
      <c r="D7" s="36" t="s">
        <v>4</v>
      </c>
      <c r="E7" s="48" t="s">
        <v>11</v>
      </c>
    </row>
    <row r="8" spans="1:5" x14ac:dyDescent="0.25">
      <c r="A8" s="56" t="s">
        <v>32</v>
      </c>
      <c r="B8" s="3">
        <v>1</v>
      </c>
      <c r="C8" s="2" t="s">
        <v>33</v>
      </c>
      <c r="D8" s="7">
        <f>SUMIFS(QUANTITES!F:F,QUANTITES!B:B,LOTS!B8)</f>
        <v>330</v>
      </c>
      <c r="E8" s="29">
        <f>D8*4</f>
        <v>1320</v>
      </c>
    </row>
    <row r="9" spans="1:5" x14ac:dyDescent="0.25">
      <c r="A9" s="56" t="s">
        <v>32</v>
      </c>
      <c r="B9" s="3">
        <v>2</v>
      </c>
      <c r="C9" s="2" t="s">
        <v>35</v>
      </c>
      <c r="D9" s="7">
        <f>SUMIFS(QUANTITES!F:F,QUANTITES!B:B,LOTS!B9)</f>
        <v>238</v>
      </c>
      <c r="E9" s="29">
        <f>D9*4</f>
        <v>952</v>
      </c>
    </row>
    <row r="10" spans="1:5" x14ac:dyDescent="0.25">
      <c r="A10" s="56" t="s">
        <v>32</v>
      </c>
      <c r="B10" s="3">
        <v>3</v>
      </c>
      <c r="C10" s="2" t="s">
        <v>36</v>
      </c>
      <c r="D10" s="7">
        <f>SUMIFS(QUANTITES!F:F,QUANTITES!B:B,LOTS!B10)</f>
        <v>7181</v>
      </c>
      <c r="E10" s="29">
        <f>D10*4</f>
        <v>28724</v>
      </c>
    </row>
    <row r="11" spans="1:5" x14ac:dyDescent="0.25">
      <c r="A11" s="56" t="s">
        <v>32</v>
      </c>
      <c r="B11" s="3">
        <v>4</v>
      </c>
      <c r="C11" s="2" t="s">
        <v>40</v>
      </c>
      <c r="D11" s="7">
        <f>SUMIFS(QUANTITES!F:F,QUANTITES!B:B,LOTS!B11)</f>
        <v>14490</v>
      </c>
      <c r="E11" s="29">
        <f>D11*4</f>
        <v>57960</v>
      </c>
    </row>
    <row r="12" spans="1:5" x14ac:dyDescent="0.25">
      <c r="A12" s="56" t="s">
        <v>32</v>
      </c>
      <c r="B12" s="3">
        <v>5</v>
      </c>
      <c r="C12" s="2" t="s">
        <v>42</v>
      </c>
      <c r="D12" s="7">
        <f>SUMIFS(QUANTITES!F:F,QUANTITES!B:B,LOTS!B12)</f>
        <v>2482</v>
      </c>
      <c r="E12" s="29">
        <f>D12*4</f>
        <v>9928</v>
      </c>
    </row>
    <row r="13" spans="1:5" x14ac:dyDescent="0.25">
      <c r="A13" s="56" t="s">
        <v>32</v>
      </c>
      <c r="B13" s="3">
        <v>6</v>
      </c>
      <c r="C13" s="2" t="s">
        <v>50</v>
      </c>
      <c r="D13" s="7">
        <f>SUMIFS(QUANTITES!F:F,QUANTITES!B:B,LOTS!B13)</f>
        <v>1300</v>
      </c>
      <c r="E13" s="29">
        <f>D13*4</f>
        <v>5200</v>
      </c>
    </row>
    <row r="14" spans="1:5" s="4" customFormat="1" x14ac:dyDescent="0.25">
      <c r="A14" s="57" t="s">
        <v>32</v>
      </c>
      <c r="B14" s="46">
        <v>7</v>
      </c>
      <c r="C14" s="2" t="s">
        <v>52</v>
      </c>
      <c r="D14" s="7">
        <f>SUMIFS(QUANTITES!F:F,QUANTITES!B:B,LOTS!B14)</f>
        <v>250</v>
      </c>
      <c r="E14" s="29">
        <f>D14*4</f>
        <v>1000</v>
      </c>
    </row>
    <row r="15" spans="1:5" x14ac:dyDescent="0.25">
      <c r="A15" s="57" t="s">
        <v>32</v>
      </c>
      <c r="B15" s="46">
        <v>8</v>
      </c>
      <c r="C15" s="2" t="s">
        <v>54</v>
      </c>
      <c r="D15" s="7">
        <f>SUMIFS(QUANTITES!F:F,QUANTITES!B:B,LOTS!B15)</f>
        <v>28</v>
      </c>
      <c r="E15" s="29">
        <f>D15*4</f>
        <v>112</v>
      </c>
    </row>
    <row r="16" spans="1:5" x14ac:dyDescent="0.25">
      <c r="A16" s="57" t="s">
        <v>32</v>
      </c>
      <c r="B16" s="46">
        <v>9</v>
      </c>
      <c r="C16" s="2" t="s">
        <v>56</v>
      </c>
      <c r="D16" s="7">
        <f>SUMIFS(QUANTITES!F:F,QUANTITES!B:B,LOTS!B16)</f>
        <v>12078</v>
      </c>
      <c r="E16" s="29">
        <f>D16*4</f>
        <v>48312</v>
      </c>
    </row>
    <row r="17" spans="1:5" x14ac:dyDescent="0.25">
      <c r="A17" s="57" t="s">
        <v>32</v>
      </c>
      <c r="B17" s="46">
        <v>10</v>
      </c>
      <c r="C17" s="2" t="s">
        <v>59</v>
      </c>
      <c r="D17" s="7">
        <f>SUMIFS(QUANTITES!F:F,QUANTITES!B:B,LOTS!B17)</f>
        <v>498</v>
      </c>
      <c r="E17" s="29">
        <f>D17*4</f>
        <v>1992</v>
      </c>
    </row>
    <row r="18" spans="1:5" x14ac:dyDescent="0.25">
      <c r="A18" s="57" t="s">
        <v>32</v>
      </c>
      <c r="B18" s="46">
        <v>11</v>
      </c>
      <c r="C18" s="2" t="s">
        <v>61</v>
      </c>
      <c r="D18" s="7">
        <f>SUMIFS(QUANTITES!F:F,QUANTITES!B:B,LOTS!B18)</f>
        <v>850</v>
      </c>
      <c r="E18" s="29">
        <f>D18*4</f>
        <v>3400</v>
      </c>
    </row>
    <row r="19" spans="1:5" x14ac:dyDescent="0.25">
      <c r="A19" s="57" t="s">
        <v>32</v>
      </c>
      <c r="B19" s="46">
        <v>12</v>
      </c>
      <c r="C19" s="2" t="s">
        <v>63</v>
      </c>
      <c r="D19" s="7">
        <f>SUMIFS(QUANTITES!F:F,QUANTITES!B:B,LOTS!B19)</f>
        <v>24539</v>
      </c>
      <c r="E19" s="29">
        <f>D19*4</f>
        <v>98156</v>
      </c>
    </row>
    <row r="20" spans="1:5" x14ac:dyDescent="0.25">
      <c r="A20" s="57" t="s">
        <v>32</v>
      </c>
      <c r="B20" s="46">
        <v>13</v>
      </c>
      <c r="C20" s="2" t="s">
        <v>65</v>
      </c>
      <c r="D20" s="7">
        <f>SUMIFS(QUANTITES!F:F,QUANTITES!B:B,LOTS!B20)</f>
        <v>400</v>
      </c>
      <c r="E20" s="29">
        <f>D20*4</f>
        <v>1600</v>
      </c>
    </row>
    <row r="21" spans="1:5" x14ac:dyDescent="0.25">
      <c r="A21" s="57" t="s">
        <v>32</v>
      </c>
      <c r="B21" s="46">
        <v>14</v>
      </c>
      <c r="C21" s="2" t="s">
        <v>67</v>
      </c>
      <c r="D21" s="7">
        <f>SUMIFS(QUANTITES!F:F,QUANTITES!B:B,LOTS!B21)</f>
        <v>600</v>
      </c>
      <c r="E21" s="29">
        <f>D21*4</f>
        <v>2400</v>
      </c>
    </row>
    <row r="22" spans="1:5" x14ac:dyDescent="0.25">
      <c r="A22" s="57" t="s">
        <v>32</v>
      </c>
      <c r="B22" s="46">
        <v>15</v>
      </c>
      <c r="C22" s="2" t="s">
        <v>69</v>
      </c>
      <c r="D22" s="7">
        <f>SUMIFS(QUANTITES!F:F,QUANTITES!B:B,LOTS!B22)</f>
        <v>8443</v>
      </c>
      <c r="E22" s="29">
        <f>D22*4</f>
        <v>33772</v>
      </c>
    </row>
    <row r="23" spans="1:5" x14ac:dyDescent="0.25">
      <c r="A23" s="57" t="s">
        <v>32</v>
      </c>
      <c r="B23" s="46">
        <v>16</v>
      </c>
      <c r="C23" s="2" t="s">
        <v>72</v>
      </c>
      <c r="D23" s="7">
        <f>SUMIFS(QUANTITES!F:F,QUANTITES!B:B,LOTS!B23)</f>
        <v>100</v>
      </c>
      <c r="E23" s="29">
        <f>D23*4</f>
        <v>400</v>
      </c>
    </row>
    <row r="24" spans="1:5" x14ac:dyDescent="0.25">
      <c r="A24" s="57" t="s">
        <v>32</v>
      </c>
      <c r="B24" s="46">
        <v>17</v>
      </c>
      <c r="C24" s="2" t="s">
        <v>72</v>
      </c>
      <c r="D24" s="7">
        <f>SUMIFS(QUANTITES!F:F,QUANTITES!B:B,LOTS!B24)</f>
        <v>120</v>
      </c>
      <c r="E24" s="29">
        <f>D24*4</f>
        <v>480</v>
      </c>
    </row>
    <row r="25" spans="1:5" x14ac:dyDescent="0.25">
      <c r="A25" s="57" t="s">
        <v>32</v>
      </c>
      <c r="B25" s="46">
        <v>18</v>
      </c>
      <c r="C25" s="2" t="s">
        <v>75</v>
      </c>
      <c r="D25" s="7">
        <f>SUMIFS(QUANTITES!F:F,QUANTITES!B:B,LOTS!B25)</f>
        <v>280</v>
      </c>
      <c r="E25" s="29">
        <f>D25*4</f>
        <v>1120</v>
      </c>
    </row>
    <row r="26" spans="1:5" x14ac:dyDescent="0.25">
      <c r="A26" s="57" t="s">
        <v>32</v>
      </c>
      <c r="B26" s="46">
        <v>19</v>
      </c>
      <c r="C26" s="2" t="s">
        <v>77</v>
      </c>
      <c r="D26" s="7">
        <f>SUMIFS(QUANTITES!F:F,QUANTITES!B:B,LOTS!B26)</f>
        <v>569</v>
      </c>
      <c r="E26" s="29">
        <f>D26*4</f>
        <v>2276</v>
      </c>
    </row>
    <row r="27" spans="1:5" x14ac:dyDescent="0.25">
      <c r="A27" s="57" t="s">
        <v>32</v>
      </c>
      <c r="B27" s="46">
        <v>20</v>
      </c>
      <c r="C27" s="2" t="s">
        <v>78</v>
      </c>
      <c r="D27" s="7">
        <f>SUMIFS(QUANTITES!F:F,QUANTITES!B:B,LOTS!B27)</f>
        <v>62546</v>
      </c>
      <c r="E27" s="29">
        <f>D27*4</f>
        <v>250184</v>
      </c>
    </row>
    <row r="28" spans="1:5" x14ac:dyDescent="0.25">
      <c r="A28" s="57" t="s">
        <v>32</v>
      </c>
      <c r="B28" s="46">
        <v>21</v>
      </c>
      <c r="C28" s="2" t="s">
        <v>78</v>
      </c>
      <c r="D28" s="7">
        <f>SUMIFS(QUANTITES!F:F,QUANTITES!B:B,LOTS!B28)</f>
        <v>300</v>
      </c>
      <c r="E28" s="29">
        <f>D28*4</f>
        <v>1200</v>
      </c>
    </row>
    <row r="29" spans="1:5" x14ac:dyDescent="0.25">
      <c r="A29" s="57" t="s">
        <v>32</v>
      </c>
      <c r="B29" s="46">
        <v>22</v>
      </c>
      <c r="C29" s="2" t="s">
        <v>85</v>
      </c>
      <c r="D29" s="7">
        <f>SUMIFS(QUANTITES!F:F,QUANTITES!B:B,LOTS!B29)</f>
        <v>8000</v>
      </c>
      <c r="E29" s="29">
        <f>D29*4</f>
        <v>32000</v>
      </c>
    </row>
    <row r="30" spans="1:5" x14ac:dyDescent="0.25">
      <c r="A30" s="57" t="s">
        <v>32</v>
      </c>
      <c r="B30" s="46">
        <v>23</v>
      </c>
      <c r="C30" s="2" t="s">
        <v>87</v>
      </c>
      <c r="D30" s="7">
        <f>SUMIFS(QUANTITES!F:F,QUANTITES!B:B,LOTS!B30)</f>
        <v>1300</v>
      </c>
      <c r="E30" s="29">
        <f>D30*4</f>
        <v>5200</v>
      </c>
    </row>
    <row r="31" spans="1:5" x14ac:dyDescent="0.25">
      <c r="A31" s="57" t="s">
        <v>32</v>
      </c>
      <c r="B31" s="46">
        <v>24</v>
      </c>
      <c r="C31" s="2" t="s">
        <v>89</v>
      </c>
      <c r="D31" s="7">
        <f>SUMIFS(QUANTITES!F:F,QUANTITES!B:B,LOTS!B31)</f>
        <v>3900</v>
      </c>
      <c r="E31" s="29">
        <f>D31*4</f>
        <v>15600</v>
      </c>
    </row>
    <row r="32" spans="1:5" x14ac:dyDescent="0.25">
      <c r="A32" s="57" t="s">
        <v>32</v>
      </c>
      <c r="B32" s="46">
        <v>25</v>
      </c>
      <c r="C32" s="2" t="s">
        <v>92</v>
      </c>
      <c r="D32" s="7">
        <f>SUMIFS(QUANTITES!F:F,QUANTITES!B:B,LOTS!B32)</f>
        <v>1650</v>
      </c>
      <c r="E32" s="29">
        <f>D32*4</f>
        <v>6600</v>
      </c>
    </row>
    <row r="33" spans="1:5" x14ac:dyDescent="0.25">
      <c r="A33" s="57" t="s">
        <v>32</v>
      </c>
      <c r="B33" s="46">
        <v>26</v>
      </c>
      <c r="C33" s="2" t="s">
        <v>94</v>
      </c>
      <c r="D33" s="7">
        <f>SUMIFS(QUANTITES!F:F,QUANTITES!B:B,LOTS!B33)</f>
        <v>1190</v>
      </c>
      <c r="E33" s="29">
        <f>D33*4</f>
        <v>4760</v>
      </c>
    </row>
    <row r="34" spans="1:5" x14ac:dyDescent="0.25">
      <c r="A34" s="57" t="s">
        <v>32</v>
      </c>
      <c r="B34" s="46">
        <v>27</v>
      </c>
      <c r="C34" s="2" t="s">
        <v>96</v>
      </c>
      <c r="D34" s="7">
        <f>SUMIFS(QUANTITES!F:F,QUANTITES!B:B,LOTS!B34)</f>
        <v>25002</v>
      </c>
      <c r="E34" s="29">
        <f>D34*4</f>
        <v>100008</v>
      </c>
    </row>
    <row r="35" spans="1:5" x14ac:dyDescent="0.25">
      <c r="A35" s="57" t="s">
        <v>32</v>
      </c>
      <c r="B35" s="46">
        <v>28</v>
      </c>
      <c r="C35" s="2" t="s">
        <v>99</v>
      </c>
      <c r="D35" s="7">
        <f>SUMIFS(QUANTITES!F:F,QUANTITES!B:B,LOTS!B35)</f>
        <v>5405</v>
      </c>
      <c r="E35" s="29">
        <f>D35*4</f>
        <v>21620</v>
      </c>
    </row>
    <row r="36" spans="1:5" x14ac:dyDescent="0.25">
      <c r="A36" s="57" t="s">
        <v>101</v>
      </c>
      <c r="B36" s="46">
        <v>29</v>
      </c>
      <c r="C36" s="2" t="s">
        <v>102</v>
      </c>
      <c r="D36" s="7">
        <f>SUMIFS(QUANTITES!F:F,QUANTITES!B:B,LOTS!B36)</f>
        <v>3300</v>
      </c>
      <c r="E36" s="29">
        <f>D36*4</f>
        <v>13200</v>
      </c>
    </row>
    <row r="37" spans="1:5" x14ac:dyDescent="0.25">
      <c r="A37" s="57" t="s">
        <v>101</v>
      </c>
      <c r="B37" s="46">
        <v>30</v>
      </c>
      <c r="C37" s="2" t="s">
        <v>104</v>
      </c>
      <c r="D37" s="7">
        <f>SUMIFS(QUANTITES!F:F,QUANTITES!B:B,LOTS!B37)</f>
        <v>3000</v>
      </c>
      <c r="E37" s="29">
        <f>D37*4</f>
        <v>12000</v>
      </c>
    </row>
    <row r="38" spans="1:5" x14ac:dyDescent="0.25">
      <c r="A38" s="57" t="s">
        <v>101</v>
      </c>
      <c r="B38" s="46">
        <v>31</v>
      </c>
      <c r="C38" s="2" t="s">
        <v>105</v>
      </c>
      <c r="D38" s="7">
        <f>SUMIFS(QUANTITES!F:F,QUANTITES!B:B,LOTS!B38)</f>
        <v>310</v>
      </c>
      <c r="E38" s="29">
        <f>D38*4</f>
        <v>1240</v>
      </c>
    </row>
    <row r="39" spans="1:5" x14ac:dyDescent="0.25">
      <c r="A39" s="57" t="s">
        <v>101</v>
      </c>
      <c r="B39" s="46">
        <v>32</v>
      </c>
      <c r="C39" s="2" t="s">
        <v>108</v>
      </c>
      <c r="D39" s="7">
        <f>SUMIFS(QUANTITES!F:F,QUANTITES!B:B,LOTS!B39)</f>
        <v>350</v>
      </c>
      <c r="E39" s="29">
        <f>D39*4</f>
        <v>1400</v>
      </c>
    </row>
    <row r="40" spans="1:5" x14ac:dyDescent="0.25">
      <c r="A40" s="57" t="s">
        <v>101</v>
      </c>
      <c r="B40" s="46">
        <v>33</v>
      </c>
      <c r="C40" s="2" t="s">
        <v>109</v>
      </c>
      <c r="D40" s="7">
        <f>SUMIFS(QUANTITES!F:F,QUANTITES!B:B,LOTS!B40)</f>
        <v>280</v>
      </c>
      <c r="E40" s="29">
        <f>D40*4</f>
        <v>1120</v>
      </c>
    </row>
    <row r="41" spans="1:5" x14ac:dyDescent="0.25">
      <c r="A41" s="57" t="s">
        <v>101</v>
      </c>
      <c r="B41" s="46">
        <v>34</v>
      </c>
      <c r="C41" s="2" t="s">
        <v>111</v>
      </c>
      <c r="D41" s="7">
        <f>SUMIFS(QUANTITES!F:F,QUANTITES!B:B,LOTS!B41)</f>
        <v>170</v>
      </c>
      <c r="E41" s="29">
        <f>D41*4</f>
        <v>680</v>
      </c>
    </row>
    <row r="42" spans="1:5" x14ac:dyDescent="0.25">
      <c r="A42" s="57" t="s">
        <v>101</v>
      </c>
      <c r="B42" s="46">
        <v>35</v>
      </c>
      <c r="C42" s="2" t="s">
        <v>112</v>
      </c>
      <c r="D42" s="7">
        <f>SUMIFS(QUANTITES!F:F,QUANTITES!B:B,LOTS!B42)</f>
        <v>770</v>
      </c>
      <c r="E42" s="29">
        <f>D42*4</f>
        <v>3080</v>
      </c>
    </row>
    <row r="43" spans="1:5" x14ac:dyDescent="0.25">
      <c r="A43" s="57" t="s">
        <v>101</v>
      </c>
      <c r="B43" s="46">
        <v>36</v>
      </c>
      <c r="C43" s="2" t="s">
        <v>113</v>
      </c>
      <c r="D43" s="7">
        <f>SUMIFS(QUANTITES!F:F,QUANTITES!B:B,LOTS!B43)</f>
        <v>700</v>
      </c>
      <c r="E43" s="29">
        <f>D43*4</f>
        <v>2800</v>
      </c>
    </row>
    <row r="44" spans="1:5" x14ac:dyDescent="0.25">
      <c r="A44" s="57" t="s">
        <v>101</v>
      </c>
      <c r="B44" s="46">
        <v>37</v>
      </c>
      <c r="C44" s="2" t="s">
        <v>114</v>
      </c>
      <c r="D44" s="7">
        <f>SUMIFS(QUANTITES!F:F,QUANTITES!B:B,LOTS!B44)</f>
        <v>1500</v>
      </c>
      <c r="E44" s="29">
        <f>D44*4</f>
        <v>6000</v>
      </c>
    </row>
    <row r="45" spans="1:5" x14ac:dyDescent="0.25">
      <c r="A45" s="57" t="s">
        <v>101</v>
      </c>
      <c r="B45" s="46">
        <v>38</v>
      </c>
      <c r="C45" s="2" t="s">
        <v>115</v>
      </c>
      <c r="D45" s="7">
        <f>SUMIFS(QUANTITES!F:F,QUANTITES!B:B,LOTS!B45)</f>
        <v>600</v>
      </c>
      <c r="E45" s="29">
        <f>D45*4</f>
        <v>2400</v>
      </c>
    </row>
    <row r="46" spans="1:5" x14ac:dyDescent="0.25">
      <c r="A46" s="57" t="s">
        <v>101</v>
      </c>
      <c r="B46" s="46">
        <v>39</v>
      </c>
      <c r="C46" s="2" t="s">
        <v>116</v>
      </c>
      <c r="D46" s="7">
        <f>SUMIFS(QUANTITES!F:F,QUANTITES!B:B,LOTS!B46)</f>
        <v>100</v>
      </c>
      <c r="E46" s="29">
        <f>D46*4</f>
        <v>400</v>
      </c>
    </row>
    <row r="47" spans="1:5" x14ac:dyDescent="0.25">
      <c r="A47" s="57" t="s">
        <v>101</v>
      </c>
      <c r="B47" s="46">
        <v>40</v>
      </c>
      <c r="C47" s="2" t="s">
        <v>117</v>
      </c>
      <c r="D47" s="7">
        <f>SUMIFS(QUANTITES!F:F,QUANTITES!B:B,LOTS!B47)</f>
        <v>2822</v>
      </c>
      <c r="E47" s="29">
        <f>D47*4</f>
        <v>11288</v>
      </c>
    </row>
    <row r="48" spans="1:5" x14ac:dyDescent="0.25">
      <c r="A48" s="57" t="s">
        <v>101</v>
      </c>
      <c r="B48" s="46">
        <v>41</v>
      </c>
      <c r="C48" s="2" t="s">
        <v>118</v>
      </c>
      <c r="D48" s="7">
        <f>SUMIFS(QUANTITES!F:F,QUANTITES!B:B,LOTS!B48)</f>
        <v>406</v>
      </c>
      <c r="E48" s="29">
        <f>D48*4</f>
        <v>1624</v>
      </c>
    </row>
    <row r="49" spans="1:5" x14ac:dyDescent="0.25">
      <c r="A49" s="57" t="s">
        <v>101</v>
      </c>
      <c r="B49" s="46">
        <v>42</v>
      </c>
      <c r="C49" s="2" t="s">
        <v>119</v>
      </c>
      <c r="D49" s="7">
        <f>SUMIFS(QUANTITES!F:F,QUANTITES!B:B,LOTS!B49)</f>
        <v>800</v>
      </c>
      <c r="E49" s="29">
        <f>D49*4</f>
        <v>3200</v>
      </c>
    </row>
    <row r="50" spans="1:5" x14ac:dyDescent="0.25">
      <c r="A50" s="57" t="s">
        <v>101</v>
      </c>
      <c r="B50" s="46">
        <v>43</v>
      </c>
      <c r="C50" s="2" t="s">
        <v>120</v>
      </c>
      <c r="D50" s="7">
        <f>SUMIFS(QUANTITES!F:F,QUANTITES!B:B,LOTS!B50)</f>
        <v>550</v>
      </c>
      <c r="E50" s="29">
        <f>D50*4</f>
        <v>2200</v>
      </c>
    </row>
    <row r="51" spans="1:5" x14ac:dyDescent="0.25">
      <c r="A51" s="57" t="s">
        <v>101</v>
      </c>
      <c r="B51" s="46">
        <v>44</v>
      </c>
      <c r="C51" s="2" t="s">
        <v>121</v>
      </c>
      <c r="D51" s="7">
        <f>SUMIFS(QUANTITES!F:F,QUANTITES!B:B,LOTS!B51)</f>
        <v>110</v>
      </c>
      <c r="E51" s="29">
        <f>D51*4</f>
        <v>440</v>
      </c>
    </row>
    <row r="52" spans="1:5" x14ac:dyDescent="0.25">
      <c r="A52" s="57" t="s">
        <v>101</v>
      </c>
      <c r="B52" s="46">
        <v>45</v>
      </c>
      <c r="C52" s="2" t="s">
        <v>122</v>
      </c>
      <c r="D52" s="7">
        <f>SUMIFS(QUANTITES!F:F,QUANTITES!B:B,LOTS!B52)</f>
        <v>60</v>
      </c>
      <c r="E52" s="29">
        <f>D52*4</f>
        <v>240</v>
      </c>
    </row>
    <row r="53" spans="1:5" x14ac:dyDescent="0.25">
      <c r="A53" s="57" t="s">
        <v>101</v>
      </c>
      <c r="B53" s="46">
        <v>46</v>
      </c>
      <c r="C53" s="2" t="s">
        <v>123</v>
      </c>
      <c r="D53" s="7">
        <f>SUMIFS(QUANTITES!F:F,QUANTITES!B:B,LOTS!B53)</f>
        <v>770</v>
      </c>
      <c r="E53" s="29">
        <f>D53*4</f>
        <v>3080</v>
      </c>
    </row>
    <row r="54" spans="1:5" x14ac:dyDescent="0.25">
      <c r="A54" s="57" t="s">
        <v>101</v>
      </c>
      <c r="B54" s="46">
        <v>47</v>
      </c>
      <c r="C54" s="2" t="s">
        <v>125</v>
      </c>
      <c r="D54" s="7">
        <f>SUMIFS(QUANTITES!F:F,QUANTITES!B:B,LOTS!B54)</f>
        <v>540</v>
      </c>
      <c r="E54" s="29">
        <f>D54*4</f>
        <v>2160</v>
      </c>
    </row>
    <row r="55" spans="1:5" x14ac:dyDescent="0.25">
      <c r="A55" s="57" t="s">
        <v>101</v>
      </c>
      <c r="B55" s="46">
        <v>48</v>
      </c>
      <c r="C55" s="2" t="s">
        <v>126</v>
      </c>
      <c r="D55" s="7">
        <f>SUMIFS(QUANTITES!F:F,QUANTITES!B:B,LOTS!B55)</f>
        <v>2100</v>
      </c>
      <c r="E55" s="29">
        <f>D55*4</f>
        <v>8400</v>
      </c>
    </row>
    <row r="56" spans="1:5" x14ac:dyDescent="0.25">
      <c r="A56" s="57" t="s">
        <v>101</v>
      </c>
      <c r="B56" s="46">
        <v>49</v>
      </c>
      <c r="C56" s="2" t="s">
        <v>128</v>
      </c>
      <c r="D56" s="7">
        <f>SUMIFS(QUANTITES!F:F,QUANTITES!B:B,LOTS!B56)</f>
        <v>80</v>
      </c>
      <c r="E56" s="29">
        <f>D56*4</f>
        <v>320</v>
      </c>
    </row>
    <row r="57" spans="1:5" x14ac:dyDescent="0.25">
      <c r="A57" s="57" t="s">
        <v>101</v>
      </c>
      <c r="B57" s="46">
        <v>50</v>
      </c>
      <c r="C57" s="2" t="s">
        <v>129</v>
      </c>
      <c r="D57" s="7">
        <f>SUMIFS(QUANTITES!F:F,QUANTITES!B:B,LOTS!B57)</f>
        <v>840</v>
      </c>
      <c r="E57" s="29">
        <f>D57*4</f>
        <v>3360</v>
      </c>
    </row>
    <row r="58" spans="1:5" x14ac:dyDescent="0.25">
      <c r="A58" s="57" t="s">
        <v>101</v>
      </c>
      <c r="B58" s="46">
        <v>51</v>
      </c>
      <c r="C58" s="2" t="s">
        <v>130</v>
      </c>
      <c r="D58" s="7">
        <f>SUMIFS(QUANTITES!F:F,QUANTITES!B:B,LOTS!B58)</f>
        <v>1394</v>
      </c>
      <c r="E58" s="29">
        <f>D58*4</f>
        <v>5576</v>
      </c>
    </row>
    <row r="59" spans="1:5" x14ac:dyDescent="0.25">
      <c r="A59" s="57" t="s">
        <v>101</v>
      </c>
      <c r="B59" s="46">
        <v>52</v>
      </c>
      <c r="C59" s="2" t="s">
        <v>132</v>
      </c>
      <c r="D59" s="7">
        <f>SUMIFS(QUANTITES!F:F,QUANTITES!B:B,LOTS!B59)</f>
        <v>450</v>
      </c>
      <c r="E59" s="29">
        <f>D59*4</f>
        <v>1800</v>
      </c>
    </row>
    <row r="60" spans="1:5" x14ac:dyDescent="0.25">
      <c r="A60" s="57" t="s">
        <v>101</v>
      </c>
      <c r="B60" s="46">
        <v>53</v>
      </c>
      <c r="C60" s="2" t="s">
        <v>133</v>
      </c>
      <c r="D60" s="7">
        <f>SUMIFS(QUANTITES!F:F,QUANTITES!B:B,LOTS!B60)</f>
        <v>173</v>
      </c>
      <c r="E60" s="29">
        <f>D60*4</f>
        <v>692</v>
      </c>
    </row>
    <row r="61" spans="1:5" x14ac:dyDescent="0.25">
      <c r="A61" s="57" t="s">
        <v>101</v>
      </c>
      <c r="B61" s="46">
        <v>54</v>
      </c>
      <c r="C61" s="2" t="s">
        <v>134</v>
      </c>
      <c r="D61" s="7">
        <f>SUMIFS(QUANTITES!F:F,QUANTITES!B:B,LOTS!B61)</f>
        <v>220</v>
      </c>
      <c r="E61" s="29">
        <f>D61*4</f>
        <v>880</v>
      </c>
    </row>
    <row r="62" spans="1:5" x14ac:dyDescent="0.25">
      <c r="A62" s="57" t="s">
        <v>101</v>
      </c>
      <c r="B62" s="46">
        <v>55</v>
      </c>
      <c r="C62" s="2" t="s">
        <v>135</v>
      </c>
      <c r="D62" s="7">
        <f>SUMIFS(QUANTITES!F:F,QUANTITES!B:B,LOTS!B62)</f>
        <v>1100</v>
      </c>
      <c r="E62" s="29">
        <f>D62*4</f>
        <v>4400</v>
      </c>
    </row>
    <row r="63" spans="1:5" x14ac:dyDescent="0.25">
      <c r="A63" s="57" t="s">
        <v>101</v>
      </c>
      <c r="B63" s="46">
        <v>56</v>
      </c>
      <c r="C63" s="2" t="s">
        <v>136</v>
      </c>
      <c r="D63" s="7">
        <f>SUMIFS(QUANTITES!F:F,QUANTITES!B:B,LOTS!B63)</f>
        <v>1750</v>
      </c>
      <c r="E63" s="29">
        <f>D63*4</f>
        <v>7000</v>
      </c>
    </row>
    <row r="64" spans="1:5" x14ac:dyDescent="0.25">
      <c r="A64" s="57" t="s">
        <v>101</v>
      </c>
      <c r="B64" s="46">
        <v>57</v>
      </c>
      <c r="C64" s="2" t="s">
        <v>137</v>
      </c>
      <c r="D64" s="7">
        <f>SUMIFS(QUANTITES!F:F,QUANTITES!B:B,LOTS!B64)</f>
        <v>60</v>
      </c>
      <c r="E64" s="29">
        <f>D64*4</f>
        <v>240</v>
      </c>
    </row>
    <row r="65" spans="1:5" x14ac:dyDescent="0.25">
      <c r="A65" s="57" t="s">
        <v>101</v>
      </c>
      <c r="B65" s="46">
        <v>58</v>
      </c>
      <c r="C65" s="2" t="s">
        <v>138</v>
      </c>
      <c r="D65" s="7">
        <f>SUMIFS(QUANTITES!F:F,QUANTITES!B:B,LOTS!B65)</f>
        <v>1120</v>
      </c>
      <c r="E65" s="29">
        <f>D65*4</f>
        <v>4480</v>
      </c>
    </row>
    <row r="66" spans="1:5" x14ac:dyDescent="0.25">
      <c r="A66" s="57" t="s">
        <v>101</v>
      </c>
      <c r="B66" s="46">
        <v>59</v>
      </c>
      <c r="C66" s="2" t="s">
        <v>139</v>
      </c>
      <c r="D66" s="7">
        <f>SUMIFS(QUANTITES!F:F,QUANTITES!B:B,LOTS!B66)</f>
        <v>4000</v>
      </c>
      <c r="E66" s="29">
        <f>D66*4</f>
        <v>16000</v>
      </c>
    </row>
    <row r="67" spans="1:5" x14ac:dyDescent="0.25">
      <c r="A67" s="57" t="s">
        <v>101</v>
      </c>
      <c r="B67" s="46">
        <v>60</v>
      </c>
      <c r="C67" s="2" t="s">
        <v>140</v>
      </c>
      <c r="D67" s="7">
        <f>SUMIFS(QUANTITES!F:F,QUANTITES!B:B,LOTS!B67)</f>
        <v>200</v>
      </c>
      <c r="E67" s="29">
        <f>D67*4</f>
        <v>800</v>
      </c>
    </row>
    <row r="68" spans="1:5" x14ac:dyDescent="0.25">
      <c r="A68" s="57" t="s">
        <v>101</v>
      </c>
      <c r="B68" s="46">
        <v>61</v>
      </c>
      <c r="C68" s="2" t="s">
        <v>141</v>
      </c>
      <c r="D68" s="7">
        <f>SUMIFS(QUANTITES!F:F,QUANTITES!B:B,LOTS!B68)</f>
        <v>150</v>
      </c>
      <c r="E68" s="29">
        <f>D68*4</f>
        <v>600</v>
      </c>
    </row>
    <row r="69" spans="1:5" x14ac:dyDescent="0.25">
      <c r="A69" s="57" t="s">
        <v>101</v>
      </c>
      <c r="B69" s="46">
        <v>62</v>
      </c>
      <c r="C69" s="2" t="s">
        <v>143</v>
      </c>
      <c r="D69" s="7">
        <f>SUMIFS(QUANTITES!F:F,QUANTITES!B:B,LOTS!B69)</f>
        <v>2500</v>
      </c>
      <c r="E69" s="29">
        <f>D69*4</f>
        <v>10000</v>
      </c>
    </row>
    <row r="70" spans="1:5" x14ac:dyDescent="0.25">
      <c r="A70" s="57" t="s">
        <v>101</v>
      </c>
      <c r="B70" s="46">
        <v>63</v>
      </c>
      <c r="C70" s="2" t="s">
        <v>145</v>
      </c>
      <c r="D70" s="7">
        <f>SUMIFS(QUANTITES!F:F,QUANTITES!B:B,LOTS!B70)</f>
        <v>25</v>
      </c>
      <c r="E70" s="29">
        <f>D70*4</f>
        <v>100</v>
      </c>
    </row>
    <row r="71" spans="1:5" x14ac:dyDescent="0.25">
      <c r="A71" s="57" t="s">
        <v>101</v>
      </c>
      <c r="B71" s="46">
        <v>65</v>
      </c>
      <c r="C71" s="2" t="s">
        <v>146</v>
      </c>
      <c r="D71" s="7">
        <f>SUMIFS(QUANTITES!F:F,QUANTITES!B:B,LOTS!B71)</f>
        <v>50</v>
      </c>
      <c r="E71" s="29">
        <f>D71*4</f>
        <v>200</v>
      </c>
    </row>
    <row r="72" spans="1:5" x14ac:dyDescent="0.25">
      <c r="A72" s="57" t="s">
        <v>101</v>
      </c>
      <c r="B72" s="46">
        <v>66</v>
      </c>
      <c r="C72" s="2" t="s">
        <v>147</v>
      </c>
      <c r="D72" s="7">
        <f>SUMIFS(QUANTITES!F:F,QUANTITES!B:B,LOTS!B72)</f>
        <v>650</v>
      </c>
      <c r="E72" s="29">
        <f>D72*4</f>
        <v>2600</v>
      </c>
    </row>
    <row r="73" spans="1:5" x14ac:dyDescent="0.25">
      <c r="A73" s="57" t="s">
        <v>101</v>
      </c>
      <c r="B73" s="46">
        <v>67</v>
      </c>
      <c r="C73" s="2" t="s">
        <v>148</v>
      </c>
      <c r="D73" s="7">
        <f>SUMIFS(QUANTITES!F:F,QUANTITES!B:B,LOTS!B73)</f>
        <v>2600</v>
      </c>
      <c r="E73" s="29">
        <f>D73*4</f>
        <v>10400</v>
      </c>
    </row>
    <row r="74" spans="1:5" x14ac:dyDescent="0.25">
      <c r="A74" s="57" t="s">
        <v>101</v>
      </c>
      <c r="B74" s="46">
        <v>68</v>
      </c>
      <c r="C74" s="2" t="s">
        <v>149</v>
      </c>
      <c r="D74" s="7">
        <f>SUMIFS(QUANTITES!F:F,QUANTITES!B:B,LOTS!B74)</f>
        <v>2020</v>
      </c>
      <c r="E74" s="29">
        <f>D74*4</f>
        <v>8080</v>
      </c>
    </row>
    <row r="75" spans="1:5" x14ac:dyDescent="0.25">
      <c r="A75" s="57" t="s">
        <v>101</v>
      </c>
      <c r="B75" s="46">
        <v>69</v>
      </c>
      <c r="C75" s="2" t="s">
        <v>150</v>
      </c>
      <c r="D75" s="7">
        <f>SUMIFS(QUANTITES!F:F,QUANTITES!B:B,LOTS!B75)</f>
        <v>2600</v>
      </c>
      <c r="E75" s="29">
        <f>D75*4</f>
        <v>10400</v>
      </c>
    </row>
    <row r="76" spans="1:5" x14ac:dyDescent="0.25">
      <c r="A76" s="57" t="s">
        <v>101</v>
      </c>
      <c r="B76" s="46">
        <v>70</v>
      </c>
      <c r="C76" s="2" t="s">
        <v>151</v>
      </c>
      <c r="D76" s="7">
        <f>SUMIFS(QUANTITES!F:F,QUANTITES!B:B,LOTS!B76)</f>
        <v>86</v>
      </c>
      <c r="E76" s="29">
        <f>D76*4</f>
        <v>344</v>
      </c>
    </row>
    <row r="77" spans="1:5" x14ac:dyDescent="0.25">
      <c r="A77" s="57" t="s">
        <v>101</v>
      </c>
      <c r="B77" s="46">
        <v>71</v>
      </c>
      <c r="C77" s="2" t="s">
        <v>152</v>
      </c>
      <c r="D77" s="7">
        <f>SUMIFS(QUANTITES!F:F,QUANTITES!B:B,LOTS!B77)</f>
        <v>338</v>
      </c>
      <c r="E77" s="29">
        <f>D77*4</f>
        <v>1352</v>
      </c>
    </row>
    <row r="78" spans="1:5" x14ac:dyDescent="0.25">
      <c r="A78" s="57" t="s">
        <v>101</v>
      </c>
      <c r="B78" s="46">
        <v>72</v>
      </c>
      <c r="C78" s="2" t="s">
        <v>153</v>
      </c>
      <c r="D78" s="7">
        <f>SUMIFS(QUANTITES!F:F,QUANTITES!B:B,LOTS!B78)</f>
        <v>70</v>
      </c>
      <c r="E78" s="29">
        <f>D78*4</f>
        <v>280</v>
      </c>
    </row>
    <row r="79" spans="1:5" x14ac:dyDescent="0.25">
      <c r="A79" s="57" t="s">
        <v>101</v>
      </c>
      <c r="B79" s="46">
        <v>73</v>
      </c>
      <c r="C79" s="2" t="s">
        <v>154</v>
      </c>
      <c r="D79" s="7">
        <f>SUMIFS(QUANTITES!F:F,QUANTITES!B:B,LOTS!B79)</f>
        <v>715</v>
      </c>
      <c r="E79" s="29">
        <f>D79*4</f>
        <v>2860</v>
      </c>
    </row>
    <row r="80" spans="1:5" x14ac:dyDescent="0.25">
      <c r="A80" s="57" t="s">
        <v>101</v>
      </c>
      <c r="B80" s="46">
        <v>74</v>
      </c>
      <c r="C80" s="2" t="s">
        <v>155</v>
      </c>
      <c r="D80" s="7">
        <f>SUMIFS(QUANTITES!F:F,QUANTITES!B:B,LOTS!B80)</f>
        <v>7220</v>
      </c>
      <c r="E80" s="29">
        <f>D80*4</f>
        <v>28880</v>
      </c>
    </row>
    <row r="81" spans="1:5" x14ac:dyDescent="0.25">
      <c r="A81" s="57" t="s">
        <v>101</v>
      </c>
      <c r="B81" s="46">
        <v>75</v>
      </c>
      <c r="C81" s="2" t="s">
        <v>156</v>
      </c>
      <c r="D81" s="7">
        <f>SUMIFS(QUANTITES!F:F,QUANTITES!B:B,LOTS!B81)</f>
        <v>650</v>
      </c>
      <c r="E81" s="29">
        <f>D81*4</f>
        <v>2600</v>
      </c>
    </row>
    <row r="82" spans="1:5" x14ac:dyDescent="0.25">
      <c r="A82" s="57" t="s">
        <v>101</v>
      </c>
      <c r="B82" s="46">
        <v>76</v>
      </c>
      <c r="C82" s="2" t="s">
        <v>157</v>
      </c>
      <c r="D82" s="7">
        <f>SUMIFS(QUANTITES!F:F,QUANTITES!B:B,LOTS!B82)</f>
        <v>70</v>
      </c>
      <c r="E82" s="29">
        <f>D82*4</f>
        <v>280</v>
      </c>
    </row>
    <row r="83" spans="1:5" x14ac:dyDescent="0.25">
      <c r="A83" s="57" t="s">
        <v>101</v>
      </c>
      <c r="B83" s="46">
        <v>77</v>
      </c>
      <c r="C83" s="2" t="s">
        <v>158</v>
      </c>
      <c r="D83" s="7">
        <f>SUMIFS(QUANTITES!F:F,QUANTITES!B:B,LOTS!B83)</f>
        <v>12</v>
      </c>
      <c r="E83" s="29">
        <f>D83*4</f>
        <v>48</v>
      </c>
    </row>
    <row r="84" spans="1:5" x14ac:dyDescent="0.25">
      <c r="A84" s="57" t="s">
        <v>101</v>
      </c>
      <c r="B84" s="46">
        <v>78</v>
      </c>
      <c r="C84" s="2" t="s">
        <v>159</v>
      </c>
      <c r="D84" s="7">
        <f>SUMIFS(QUANTITES!F:F,QUANTITES!B:B,LOTS!B84)</f>
        <v>470</v>
      </c>
      <c r="E84" s="29">
        <f>D84*4</f>
        <v>1880</v>
      </c>
    </row>
    <row r="85" spans="1:5" x14ac:dyDescent="0.25">
      <c r="A85" s="57" t="s">
        <v>101</v>
      </c>
      <c r="B85" s="46">
        <v>79</v>
      </c>
      <c r="C85" s="2" t="s">
        <v>160</v>
      </c>
      <c r="D85" s="7">
        <f>SUMIFS(QUANTITES!F:F,QUANTITES!B:B,LOTS!B85)</f>
        <v>198</v>
      </c>
      <c r="E85" s="29">
        <f>D85*4</f>
        <v>792</v>
      </c>
    </row>
    <row r="86" spans="1:5" x14ac:dyDescent="0.25">
      <c r="A86" s="57" t="s">
        <v>101</v>
      </c>
      <c r="B86" s="46">
        <v>129</v>
      </c>
      <c r="C86" s="2" t="s">
        <v>248</v>
      </c>
      <c r="D86" s="7">
        <f>SUMIFS(QUANTITES!F:F,QUANTITES!B:B,LOTS!B135)</f>
        <v>1410</v>
      </c>
      <c r="E86" s="29">
        <f>D86*4</f>
        <v>5640</v>
      </c>
    </row>
    <row r="87" spans="1:5" x14ac:dyDescent="0.25">
      <c r="A87" s="57" t="s">
        <v>161</v>
      </c>
      <c r="B87" s="46">
        <v>80</v>
      </c>
      <c r="C87" s="2" t="s">
        <v>162</v>
      </c>
      <c r="D87" s="7">
        <f>SUMIFS(QUANTITES!F:F,QUANTITES!B:B,LOTS!B86)</f>
        <v>220</v>
      </c>
      <c r="E87" s="29">
        <f>D87*4</f>
        <v>880</v>
      </c>
    </row>
    <row r="88" spans="1:5" x14ac:dyDescent="0.25">
      <c r="A88" s="57" t="s">
        <v>161</v>
      </c>
      <c r="B88" s="46">
        <v>81</v>
      </c>
      <c r="C88" s="2" t="s">
        <v>164</v>
      </c>
      <c r="D88" s="7">
        <f>SUMIFS(QUANTITES!F:F,QUANTITES!B:B,LOTS!B87)</f>
        <v>10664</v>
      </c>
      <c r="E88" s="29">
        <f>D88*4</f>
        <v>42656</v>
      </c>
    </row>
    <row r="89" spans="1:5" x14ac:dyDescent="0.25">
      <c r="A89" s="57" t="s">
        <v>161</v>
      </c>
      <c r="B89" s="46">
        <v>82</v>
      </c>
      <c r="C89" s="2" t="s">
        <v>165</v>
      </c>
      <c r="D89" s="7">
        <f>SUMIFS(QUANTITES!F:F,QUANTITES!B:B,LOTS!B88)</f>
        <v>450</v>
      </c>
      <c r="E89" s="29">
        <f>D89*4</f>
        <v>1800</v>
      </c>
    </row>
    <row r="90" spans="1:5" x14ac:dyDescent="0.25">
      <c r="A90" s="57" t="s">
        <v>161</v>
      </c>
      <c r="B90" s="46">
        <v>83</v>
      </c>
      <c r="C90" s="2" t="s">
        <v>167</v>
      </c>
      <c r="D90" s="7">
        <f>SUMIFS(QUANTITES!F:F,QUANTITES!B:B,LOTS!B89)</f>
        <v>8190</v>
      </c>
      <c r="E90" s="29">
        <f>D90*4</f>
        <v>32760</v>
      </c>
    </row>
    <row r="91" spans="1:5" x14ac:dyDescent="0.25">
      <c r="A91" s="57" t="s">
        <v>161</v>
      </c>
      <c r="B91" s="46">
        <v>84</v>
      </c>
      <c r="C91" s="2" t="s">
        <v>169</v>
      </c>
      <c r="D91" s="7">
        <f>SUMIFS(QUANTITES!F:F,QUANTITES!B:B,LOTS!B90)</f>
        <v>1425</v>
      </c>
      <c r="E91" s="29">
        <f>D91*4</f>
        <v>5700</v>
      </c>
    </row>
    <row r="92" spans="1:5" x14ac:dyDescent="0.25">
      <c r="A92" s="57" t="s">
        <v>161</v>
      </c>
      <c r="B92" s="46">
        <v>85</v>
      </c>
      <c r="C92" s="2" t="s">
        <v>171</v>
      </c>
      <c r="D92" s="7">
        <f>SUMIFS(QUANTITES!F:F,QUANTITES!B:B,LOTS!B91)</f>
        <v>450</v>
      </c>
      <c r="E92" s="29">
        <f>D92*4</f>
        <v>1800</v>
      </c>
    </row>
    <row r="93" spans="1:5" x14ac:dyDescent="0.25">
      <c r="A93" s="57" t="s">
        <v>161</v>
      </c>
      <c r="B93" s="46">
        <v>86</v>
      </c>
      <c r="C93" s="2" t="s">
        <v>173</v>
      </c>
      <c r="D93" s="7">
        <f>SUMIFS(QUANTITES!F:F,QUANTITES!B:B,LOTS!B92)</f>
        <v>700</v>
      </c>
      <c r="E93" s="29">
        <f>D93*4</f>
        <v>2800</v>
      </c>
    </row>
    <row r="94" spans="1:5" x14ac:dyDescent="0.25">
      <c r="A94" s="57" t="s">
        <v>161</v>
      </c>
      <c r="B94" s="46">
        <v>87</v>
      </c>
      <c r="C94" s="2" t="s">
        <v>175</v>
      </c>
      <c r="D94" s="7">
        <f>SUMIFS(QUANTITES!F:F,QUANTITES!B:B,LOTS!B93)</f>
        <v>200</v>
      </c>
      <c r="E94" s="29">
        <f>D94*4</f>
        <v>800</v>
      </c>
    </row>
    <row r="95" spans="1:5" x14ac:dyDescent="0.25">
      <c r="A95" s="57" t="s">
        <v>161</v>
      </c>
      <c r="B95" s="46">
        <v>88</v>
      </c>
      <c r="C95" s="2" t="s">
        <v>178</v>
      </c>
      <c r="D95" s="7">
        <f>SUMIFS(QUANTITES!F:F,QUANTITES!B:B,LOTS!B94)</f>
        <v>8959</v>
      </c>
      <c r="E95" s="29">
        <f>D95*4</f>
        <v>35836</v>
      </c>
    </row>
    <row r="96" spans="1:5" x14ac:dyDescent="0.25">
      <c r="A96" s="57" t="s">
        <v>161</v>
      </c>
      <c r="B96" s="46">
        <v>89</v>
      </c>
      <c r="C96" s="2" t="s">
        <v>180</v>
      </c>
      <c r="D96" s="7">
        <f>SUMIFS(QUANTITES!F:F,QUANTITES!B:B,LOTS!B95)</f>
        <v>300</v>
      </c>
      <c r="E96" s="29">
        <f>D96*4</f>
        <v>1200</v>
      </c>
    </row>
    <row r="97" spans="1:5" x14ac:dyDescent="0.25">
      <c r="A97" s="57" t="s">
        <v>161</v>
      </c>
      <c r="B97" s="46">
        <v>90</v>
      </c>
      <c r="C97" s="2" t="s">
        <v>182</v>
      </c>
      <c r="D97" s="7">
        <f>SUMIFS(QUANTITES!F:F,QUANTITES!B:B,LOTS!B96)</f>
        <v>50</v>
      </c>
      <c r="E97" s="29">
        <f>D97*4</f>
        <v>200</v>
      </c>
    </row>
    <row r="98" spans="1:5" x14ac:dyDescent="0.25">
      <c r="A98" s="57" t="s">
        <v>161</v>
      </c>
      <c r="B98" s="46">
        <v>91</v>
      </c>
      <c r="C98" s="2" t="s">
        <v>184</v>
      </c>
      <c r="D98" s="7">
        <f>SUMIFS(QUANTITES!F:F,QUANTITES!B:B,LOTS!B97)</f>
        <v>1074</v>
      </c>
      <c r="E98" s="29">
        <f>D98*4</f>
        <v>4296</v>
      </c>
    </row>
    <row r="99" spans="1:5" x14ac:dyDescent="0.25">
      <c r="A99" s="57" t="s">
        <v>161</v>
      </c>
      <c r="B99" s="46">
        <v>92</v>
      </c>
      <c r="C99" s="2" t="s">
        <v>186</v>
      </c>
      <c r="D99" s="7">
        <f>SUMIFS(QUANTITES!F:F,QUANTITES!B:B,LOTS!B98)</f>
        <v>5114</v>
      </c>
      <c r="E99" s="29">
        <f>D99*4</f>
        <v>20456</v>
      </c>
    </row>
    <row r="100" spans="1:5" x14ac:dyDescent="0.25">
      <c r="A100" s="57" t="s">
        <v>161</v>
      </c>
      <c r="B100" s="46">
        <v>93</v>
      </c>
      <c r="C100" s="2" t="s">
        <v>188</v>
      </c>
      <c r="D100" s="7">
        <f>SUMIFS(QUANTITES!F:F,QUANTITES!B:B,LOTS!B99)</f>
        <v>30</v>
      </c>
      <c r="E100" s="29">
        <f>D100*4</f>
        <v>120</v>
      </c>
    </row>
    <row r="101" spans="1:5" x14ac:dyDescent="0.25">
      <c r="A101" s="57" t="s">
        <v>161</v>
      </c>
      <c r="B101" s="46">
        <v>94</v>
      </c>
      <c r="C101" s="2" t="s">
        <v>190</v>
      </c>
      <c r="D101" s="7">
        <f>SUMIFS(QUANTITES!F:F,QUANTITES!B:B,LOTS!B100)</f>
        <v>25</v>
      </c>
      <c r="E101" s="29">
        <f>D101*4</f>
        <v>100</v>
      </c>
    </row>
    <row r="102" spans="1:5" x14ac:dyDescent="0.25">
      <c r="A102" s="57" t="s">
        <v>161</v>
      </c>
      <c r="B102" s="46">
        <v>95</v>
      </c>
      <c r="C102" s="2" t="s">
        <v>192</v>
      </c>
      <c r="D102" s="7">
        <f>SUMIFS(QUANTITES!F:F,QUANTITES!B:B,LOTS!B101)</f>
        <v>250</v>
      </c>
      <c r="E102" s="29">
        <f>D102*4</f>
        <v>1000</v>
      </c>
    </row>
    <row r="103" spans="1:5" x14ac:dyDescent="0.25">
      <c r="A103" s="57" t="s">
        <v>161</v>
      </c>
      <c r="B103" s="46">
        <v>96</v>
      </c>
      <c r="C103" s="2" t="s">
        <v>194</v>
      </c>
      <c r="D103" s="7">
        <f>SUMIFS(QUANTITES!F:F,QUANTITES!B:B,LOTS!B102)</f>
        <v>100</v>
      </c>
      <c r="E103" s="29">
        <f>D103*4</f>
        <v>400</v>
      </c>
    </row>
    <row r="104" spans="1:5" x14ac:dyDescent="0.25">
      <c r="A104" s="57" t="s">
        <v>161</v>
      </c>
      <c r="B104" s="46">
        <v>97</v>
      </c>
      <c r="C104" s="2" t="s">
        <v>196</v>
      </c>
      <c r="D104" s="7">
        <f>SUMIFS(QUANTITES!F:F,QUANTITES!B:B,LOTS!B103)</f>
        <v>300</v>
      </c>
      <c r="E104" s="29">
        <f>D104*4</f>
        <v>1200</v>
      </c>
    </row>
    <row r="105" spans="1:5" x14ac:dyDescent="0.25">
      <c r="A105" s="57" t="s">
        <v>161</v>
      </c>
      <c r="B105" s="46">
        <v>98</v>
      </c>
      <c r="C105" s="2" t="s">
        <v>198</v>
      </c>
      <c r="D105" s="7">
        <f>SUMIFS(QUANTITES!F:F,QUANTITES!B:B,LOTS!B104)</f>
        <v>70</v>
      </c>
      <c r="E105" s="29">
        <f>D105*4</f>
        <v>280</v>
      </c>
    </row>
    <row r="106" spans="1:5" x14ac:dyDescent="0.25">
      <c r="A106" s="57" t="s">
        <v>161</v>
      </c>
      <c r="B106" s="46">
        <v>99</v>
      </c>
      <c r="C106" s="2" t="s">
        <v>200</v>
      </c>
      <c r="D106" s="7">
        <f>SUMIFS(QUANTITES!F:F,QUANTITES!B:B,LOTS!B105)</f>
        <v>140</v>
      </c>
      <c r="E106" s="29">
        <f>D106*4</f>
        <v>560</v>
      </c>
    </row>
    <row r="107" spans="1:5" x14ac:dyDescent="0.25">
      <c r="A107" s="57" t="s">
        <v>161</v>
      </c>
      <c r="B107" s="46">
        <v>100</v>
      </c>
      <c r="C107" s="2" t="s">
        <v>201</v>
      </c>
      <c r="D107" s="7">
        <f>SUMIFS(QUANTITES!F:F,QUANTITES!B:B,LOTS!B106)</f>
        <v>40000</v>
      </c>
      <c r="E107" s="29">
        <f>D107*4</f>
        <v>160000</v>
      </c>
    </row>
    <row r="108" spans="1:5" x14ac:dyDescent="0.25">
      <c r="A108" s="57" t="s">
        <v>161</v>
      </c>
      <c r="B108" s="46">
        <v>101</v>
      </c>
      <c r="C108" s="2" t="s">
        <v>203</v>
      </c>
      <c r="D108" s="7">
        <f>SUMIFS(QUANTITES!F:F,QUANTITES!B:B,LOTS!B107)</f>
        <v>3240</v>
      </c>
      <c r="E108" s="29">
        <f>D108*4</f>
        <v>12960</v>
      </c>
    </row>
    <row r="109" spans="1:5" x14ac:dyDescent="0.25">
      <c r="A109" s="57" t="s">
        <v>161</v>
      </c>
      <c r="B109" s="46">
        <v>102</v>
      </c>
      <c r="C109" s="2" t="s">
        <v>205</v>
      </c>
      <c r="D109" s="7">
        <f>SUMIFS(QUANTITES!F:F,QUANTITES!B:B,LOTS!B108)</f>
        <v>4119</v>
      </c>
      <c r="E109" s="29">
        <f>D109*4</f>
        <v>16476</v>
      </c>
    </row>
    <row r="110" spans="1:5" x14ac:dyDescent="0.25">
      <c r="A110" s="57" t="s">
        <v>161</v>
      </c>
      <c r="B110" s="46">
        <v>103</v>
      </c>
      <c r="C110" s="2" t="s">
        <v>207</v>
      </c>
      <c r="D110" s="7">
        <f>SUMIFS(QUANTITES!F:F,QUANTITES!B:B,LOTS!B109)</f>
        <v>1660</v>
      </c>
      <c r="E110" s="29">
        <f>D110*4</f>
        <v>6640</v>
      </c>
    </row>
    <row r="111" spans="1:5" x14ac:dyDescent="0.25">
      <c r="A111" s="57" t="s">
        <v>161</v>
      </c>
      <c r="B111" s="46">
        <v>104</v>
      </c>
      <c r="C111" s="2" t="s">
        <v>209</v>
      </c>
      <c r="D111" s="7">
        <f>SUMIFS(QUANTITES!F:F,QUANTITES!B:B,LOTS!B110)</f>
        <v>2090</v>
      </c>
      <c r="E111" s="29">
        <f>D111*4</f>
        <v>8360</v>
      </c>
    </row>
    <row r="112" spans="1:5" x14ac:dyDescent="0.25">
      <c r="A112" s="57" t="s">
        <v>161</v>
      </c>
      <c r="B112" s="46">
        <v>105</v>
      </c>
      <c r="C112" s="2" t="s">
        <v>211</v>
      </c>
      <c r="D112" s="7">
        <f>SUMIFS(QUANTITES!F:F,QUANTITES!B:B,LOTS!B111)</f>
        <v>260</v>
      </c>
      <c r="E112" s="29">
        <f>D112*4</f>
        <v>1040</v>
      </c>
    </row>
    <row r="113" spans="1:5" x14ac:dyDescent="0.25">
      <c r="A113" s="57" t="s">
        <v>161</v>
      </c>
      <c r="B113" s="46">
        <v>106</v>
      </c>
      <c r="C113" s="2" t="s">
        <v>213</v>
      </c>
      <c r="D113" s="7">
        <f>SUMIFS(QUANTITES!F:F,QUANTITES!B:B,LOTS!B112)</f>
        <v>250</v>
      </c>
      <c r="E113" s="29">
        <f>D113*4</f>
        <v>1000</v>
      </c>
    </row>
    <row r="114" spans="1:5" x14ac:dyDescent="0.25">
      <c r="A114" s="57" t="s">
        <v>161</v>
      </c>
      <c r="B114" s="46">
        <v>107</v>
      </c>
      <c r="C114" s="2" t="s">
        <v>215</v>
      </c>
      <c r="D114" s="7">
        <f>SUMIFS(QUANTITES!F:F,QUANTITES!B:B,LOTS!B113)</f>
        <v>350</v>
      </c>
      <c r="E114" s="29">
        <f>D114*4</f>
        <v>1400</v>
      </c>
    </row>
    <row r="115" spans="1:5" x14ac:dyDescent="0.25">
      <c r="A115" s="57" t="s">
        <v>161</v>
      </c>
      <c r="B115" s="46">
        <v>108</v>
      </c>
      <c r="C115" s="2" t="s">
        <v>217</v>
      </c>
      <c r="D115" s="7">
        <f>SUMIFS(QUANTITES!F:F,QUANTITES!B:B,LOTS!B114)</f>
        <v>500</v>
      </c>
      <c r="E115" s="29">
        <f>D115*4</f>
        <v>2000</v>
      </c>
    </row>
    <row r="116" spans="1:5" x14ac:dyDescent="0.25">
      <c r="A116" s="57" t="s">
        <v>219</v>
      </c>
      <c r="B116" s="46">
        <v>109</v>
      </c>
      <c r="C116" s="2" t="s">
        <v>220</v>
      </c>
      <c r="D116" s="7">
        <f>SUMIFS(QUANTITES!F:F,QUANTITES!B:B,LOTS!B115)</f>
        <v>70</v>
      </c>
      <c r="E116" s="29">
        <f>D116*4</f>
        <v>280</v>
      </c>
    </row>
    <row r="117" spans="1:5" x14ac:dyDescent="0.25">
      <c r="A117" s="57" t="s">
        <v>219</v>
      </c>
      <c r="B117" s="46">
        <v>110</v>
      </c>
      <c r="C117" s="2" t="s">
        <v>223</v>
      </c>
      <c r="D117" s="7">
        <f>SUMIFS(QUANTITES!F:F,QUANTITES!B:B,LOTS!B116)</f>
        <v>68064</v>
      </c>
      <c r="E117" s="29">
        <f>D117*4</f>
        <v>272256</v>
      </c>
    </row>
    <row r="118" spans="1:5" x14ac:dyDescent="0.25">
      <c r="A118" s="57" t="s">
        <v>219</v>
      </c>
      <c r="B118" s="46">
        <v>111</v>
      </c>
      <c r="C118" s="2" t="s">
        <v>224</v>
      </c>
      <c r="D118" s="7">
        <f>SUMIFS(QUANTITES!F:F,QUANTITES!B:B,LOTS!B117)</f>
        <v>8800</v>
      </c>
      <c r="E118" s="29">
        <f>D118*4</f>
        <v>35200</v>
      </c>
    </row>
    <row r="119" spans="1:5" x14ac:dyDescent="0.25">
      <c r="A119" s="57" t="s">
        <v>219</v>
      </c>
      <c r="B119" s="46">
        <v>112</v>
      </c>
      <c r="C119" s="2" t="s">
        <v>226</v>
      </c>
      <c r="D119" s="7">
        <f>SUMIFS(QUANTITES!F:F,QUANTITES!B:B,LOTS!B118)</f>
        <v>2480</v>
      </c>
      <c r="E119" s="29">
        <f>D119*4</f>
        <v>9920</v>
      </c>
    </row>
    <row r="120" spans="1:5" x14ac:dyDescent="0.25">
      <c r="A120" s="57" t="s">
        <v>230</v>
      </c>
      <c r="B120" s="46">
        <v>113</v>
      </c>
      <c r="C120" s="2" t="s">
        <v>231</v>
      </c>
      <c r="D120" s="7">
        <f>SUMIFS(QUANTITES!F:F,QUANTITES!B:B,LOTS!B119)</f>
        <v>44184</v>
      </c>
      <c r="E120" s="29">
        <f>D120*4</f>
        <v>176736</v>
      </c>
    </row>
    <row r="121" spans="1:5" x14ac:dyDescent="0.25">
      <c r="A121" s="57" t="s">
        <v>230</v>
      </c>
      <c r="B121" s="46">
        <v>114</v>
      </c>
      <c r="C121" s="2" t="s">
        <v>232</v>
      </c>
      <c r="D121" s="7">
        <f>SUMIFS(QUANTITES!F:F,QUANTITES!B:B,LOTS!B120)</f>
        <v>87275</v>
      </c>
      <c r="E121" s="29">
        <f>D121*4</f>
        <v>349100</v>
      </c>
    </row>
    <row r="122" spans="1:5" x14ac:dyDescent="0.25">
      <c r="A122" s="57" t="s">
        <v>230</v>
      </c>
      <c r="B122" s="46">
        <v>115</v>
      </c>
      <c r="C122" s="2" t="s">
        <v>234</v>
      </c>
      <c r="D122" s="7">
        <f>SUMIFS(QUANTITES!F:F,QUANTITES!B:B,LOTS!B121)</f>
        <v>170</v>
      </c>
      <c r="E122" s="29">
        <f>D122*4</f>
        <v>680</v>
      </c>
    </row>
    <row r="123" spans="1:5" x14ac:dyDescent="0.25">
      <c r="A123" s="57" t="s">
        <v>230</v>
      </c>
      <c r="B123" s="46">
        <v>116</v>
      </c>
      <c r="C123" s="2" t="s">
        <v>235</v>
      </c>
      <c r="D123" s="7">
        <f>SUMIFS(QUANTITES!F:F,QUANTITES!B:B,LOTS!B122)</f>
        <v>4020</v>
      </c>
      <c r="E123" s="29">
        <f>D123*4</f>
        <v>16080</v>
      </c>
    </row>
    <row r="124" spans="1:5" x14ac:dyDescent="0.25">
      <c r="A124" s="57" t="s">
        <v>230</v>
      </c>
      <c r="B124" s="46">
        <v>117</v>
      </c>
      <c r="C124" s="2" t="s">
        <v>236</v>
      </c>
      <c r="D124" s="7">
        <f>SUMIFS(QUANTITES!F:F,QUANTITES!B:B,LOTS!B123)</f>
        <v>27100</v>
      </c>
      <c r="E124" s="29">
        <f>D124*4</f>
        <v>108400</v>
      </c>
    </row>
    <row r="125" spans="1:5" x14ac:dyDescent="0.25">
      <c r="A125" s="57" t="s">
        <v>230</v>
      </c>
      <c r="B125" s="46">
        <v>118</v>
      </c>
      <c r="C125" s="2" t="s">
        <v>237</v>
      </c>
      <c r="D125" s="7">
        <f>SUMIFS(QUANTITES!F:F,QUANTITES!B:B,LOTS!B124)</f>
        <v>3600</v>
      </c>
      <c r="E125" s="29">
        <f>D125*4</f>
        <v>14400</v>
      </c>
    </row>
    <row r="126" spans="1:5" x14ac:dyDescent="0.25">
      <c r="A126" s="57" t="s">
        <v>230</v>
      </c>
      <c r="B126" s="46">
        <v>119</v>
      </c>
      <c r="C126" s="2" t="s">
        <v>238</v>
      </c>
      <c r="D126" s="7">
        <f>SUMIFS(QUANTITES!F:F,QUANTITES!B:B,LOTS!B125)</f>
        <v>5700</v>
      </c>
      <c r="E126" s="29">
        <f>D126*4</f>
        <v>22800</v>
      </c>
    </row>
    <row r="127" spans="1:5" x14ac:dyDescent="0.25">
      <c r="A127" s="57" t="s">
        <v>230</v>
      </c>
      <c r="B127" s="46">
        <v>120</v>
      </c>
      <c r="C127" s="2" t="s">
        <v>239</v>
      </c>
      <c r="D127" s="7">
        <f>SUMIFS(QUANTITES!F:F,QUANTITES!B:B,LOTS!B126)</f>
        <v>15305</v>
      </c>
      <c r="E127" s="29">
        <f>D127*4</f>
        <v>61220</v>
      </c>
    </row>
    <row r="128" spans="1:5" x14ac:dyDescent="0.25">
      <c r="A128" s="57" t="s">
        <v>230</v>
      </c>
      <c r="B128" s="46">
        <v>121</v>
      </c>
      <c r="C128" s="2" t="s">
        <v>240</v>
      </c>
      <c r="D128" s="7">
        <f>SUMIFS(QUANTITES!F:F,QUANTITES!B:B,LOTS!B127)</f>
        <v>30</v>
      </c>
      <c r="E128" s="29">
        <f>D128*4</f>
        <v>120</v>
      </c>
    </row>
    <row r="129" spans="1:5" x14ac:dyDescent="0.25">
      <c r="A129" s="57" t="s">
        <v>230</v>
      </c>
      <c r="B129" s="46">
        <v>122</v>
      </c>
      <c r="C129" s="2" t="s">
        <v>241</v>
      </c>
      <c r="D129" s="7">
        <f>SUMIFS(QUANTITES!F:F,QUANTITES!B:B,LOTS!B128)</f>
        <v>920</v>
      </c>
      <c r="E129" s="29">
        <f>D129*4</f>
        <v>3680</v>
      </c>
    </row>
    <row r="130" spans="1:5" x14ac:dyDescent="0.25">
      <c r="A130" s="57" t="s">
        <v>230</v>
      </c>
      <c r="B130" s="46">
        <v>123</v>
      </c>
      <c r="C130" s="2" t="s">
        <v>242</v>
      </c>
      <c r="D130" s="7">
        <f>SUMIFS(QUANTITES!F:F,QUANTITES!B:B,LOTS!B129)</f>
        <v>17990</v>
      </c>
      <c r="E130" s="29">
        <f>D130*4</f>
        <v>71960</v>
      </c>
    </row>
    <row r="131" spans="1:5" x14ac:dyDescent="0.25">
      <c r="A131" s="57" t="s">
        <v>230</v>
      </c>
      <c r="B131" s="46">
        <v>124</v>
      </c>
      <c r="C131" s="2" t="s">
        <v>243</v>
      </c>
      <c r="D131" s="7">
        <f>SUMIFS(QUANTITES!F:F,QUANTITES!B:B,LOTS!B130)</f>
        <v>3600</v>
      </c>
      <c r="E131" s="29">
        <f>D131*4</f>
        <v>14400</v>
      </c>
    </row>
    <row r="132" spans="1:5" x14ac:dyDescent="0.25">
      <c r="A132" s="57" t="s">
        <v>230</v>
      </c>
      <c r="B132" s="46">
        <v>125</v>
      </c>
      <c r="C132" s="2" t="s">
        <v>244</v>
      </c>
      <c r="D132" s="7">
        <f>SUMIFS(QUANTITES!F:F,QUANTITES!B:B,LOTS!B131)</f>
        <v>5500</v>
      </c>
      <c r="E132" s="29">
        <f>D132*4</f>
        <v>22000</v>
      </c>
    </row>
    <row r="133" spans="1:5" x14ac:dyDescent="0.25">
      <c r="A133" s="57" t="s">
        <v>230</v>
      </c>
      <c r="B133" s="46">
        <v>126</v>
      </c>
      <c r="C133" s="2" t="s">
        <v>245</v>
      </c>
      <c r="D133" s="7">
        <f>SUMIFS(QUANTITES!F:F,QUANTITES!B:B,LOTS!B132)</f>
        <v>540</v>
      </c>
      <c r="E133" s="29">
        <f>D133*4</f>
        <v>2160</v>
      </c>
    </row>
    <row r="134" spans="1:5" x14ac:dyDescent="0.25">
      <c r="A134" s="57" t="s">
        <v>230</v>
      </c>
      <c r="B134" s="46">
        <v>127</v>
      </c>
      <c r="C134" s="2" t="s">
        <v>246</v>
      </c>
      <c r="D134" s="7">
        <f>SUMIFS(QUANTITES!F:F,QUANTITES!B:B,LOTS!B133)</f>
        <v>5435</v>
      </c>
      <c r="E134" s="29">
        <f>D134*4</f>
        <v>21740</v>
      </c>
    </row>
    <row r="135" spans="1:5" x14ac:dyDescent="0.25">
      <c r="A135" s="57" t="s">
        <v>230</v>
      </c>
      <c r="B135" s="46">
        <v>128</v>
      </c>
      <c r="C135" s="2" t="s">
        <v>247</v>
      </c>
      <c r="D135" s="7">
        <f>SUMIFS(QUANTITES!F:F,QUANTITES!B:B,LOTS!B134)</f>
        <v>4733</v>
      </c>
      <c r="E135" s="29">
        <f>D135*4</f>
        <v>18932</v>
      </c>
    </row>
    <row r="136" spans="1:5" x14ac:dyDescent="0.25">
      <c r="A136" s="18"/>
      <c r="B136" s="4"/>
      <c r="C136" s="18"/>
      <c r="D136" s="17">
        <f>SUBTOTAL(9,Tableau3[QUANTITE TOTALE
ESTIMATIVE])</f>
        <v>633224</v>
      </c>
      <c r="E136" s="17">
        <f>SUBTOTAL(9,Tableau3[QUANTITE TOTALE
MAXIMALE
(coefficient 4)])</f>
        <v>2532896</v>
      </c>
    </row>
  </sheetData>
  <sheetProtection algorithmName="SHA-512" hashValue="eI8Pt+novlAK46eELp6eQr6r4GVuSvxHtT57vD3Sdgm8Yh9XtMPodtmWHOcgGxIXgLXcJsjeVuGjAoniT5jcYg==" saltValue="Wo/23nXBJ7ar+Sh3WAUlbg==" spinCount="100000" sheet="1" objects="1" scenarios="1" formatCells="0" formatColumns="0" formatRows="0" sort="0" autoFilter="0"/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MACRO</vt:lpstr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2025-06-27T09:36:02Z</dcterms:modified>
</cp:coreProperties>
</file>